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<sst xmlns="http://schemas.openxmlformats.org/spreadsheetml/2006/main" count="6316" uniqueCount="2914">
  <si>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</si>
  <si>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</si>
  <si>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</si>
  <si>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</si>
  <si>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</si>
  <si>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</si>
  <si>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</si>
  <si>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</si>
  <si>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</si>
  <si>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</si>
  <si>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</si>
  <si>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</si>
  <si>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</si>
  <si>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</si>
  <si>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</si>
  <si>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</si>
  <si>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</si>
  <si>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</si>
  <si>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</si>
  <si>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</si>
  <si>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</si>
  <si>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</si>
  <si>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</si>
  <si>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</si>
  <si>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</si>
  <si>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</si>
  <si>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</si>
  <si>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</si>
  <si>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</si>
  <si>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</si>
  <si>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</si>
  <si>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</si>
  <si>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</si>
  <si>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</si>
  <si>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</si>
  <si>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</si>
  <si>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</si>
  <si>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</si>
  <si>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</si>
  <si>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</si>
  <si>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</si>
  <si>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</si>
  <si>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</si>
  <si>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</si>
  <si>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</si>
  <si>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</si>
  <si>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</si>
  <si>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</si>
  <si>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</si>
  <si>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</si>
  <si>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</si>
  <si>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</si>
  <si>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</si>
  <si>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</si>
  <si>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</si>
  <si>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</si>
  <si>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</si>
  <si>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</si>
  <si>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</si>
  <si>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</si>
  <si>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</si>
  <si>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</si>
  <si>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</si>
  <si>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</si>
  <si>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</si>
  <si>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</si>
  <si>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</si>
  <si>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</si>
  <si>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</si>
  <si>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</si>
  <si>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</si>
  <si>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</si>
  <si>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</si>
  <si>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</si>
  <si>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</si>
  <si>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</si>
  <si>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</si>
  <si>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</si>
  <si>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</si>
  <si>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</si>
  <si>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</si>
  <si>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</si>
  <si>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</si>
  <si>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</si>
  <si>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</si>
  <si>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</si>
  <si>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</si>
  <si>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</si>
  <si>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</si>
  <si>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</si>
  <si>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</si>
  <si>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</si>
  <si>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</si>
  <si>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</si>
  <si>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</si>
  <si>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</si>
  <si>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</si>
  <si>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</si>
  <si>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</si>
  <si>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</si>
  <si>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</si>
  <si>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</si>
  <si>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</si>
  <si>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</si>
  <si>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</si>
  <si>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</si>
  <si>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</si>
  <si>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</si>
  <si>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</si>
  <si>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</si>
  <si>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</si>
  <si>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</si>
  <si>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</si>
  <si>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</si>
  <si>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</si>
  <si>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</si>
  <si>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</si>
  <si>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</si>
  <si>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</si>
  <si>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</si>
  <si>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</si>
  <si>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</si>
  <si>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</si>
  <si>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</si>
  <si>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</si>
  <si>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</si>
  <si>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</si>
  <si>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</si>
  <si>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</si>
  <si>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</si>
  <si>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</si>
  <si>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</si>
  <si>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</si>
  <si>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</si>
  <si>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</si>
  <si>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</si>
  <si>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</si>
  <si>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</si>
  <si>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</si>
  <si>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</si>
  <si>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</si>
  <si>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</si>
  <si>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</si>
  <si>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</si>
  <si>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</si>
  <si>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</si>
  <si>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</si>
  <si>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</si>
  <si>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</si>
  <si>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</si>
  <si>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</si>
  <si>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</si>
  <si>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</si>
  <si>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</si>
  <si>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</si>
  <si>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</si>
  <si>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</si>
  <si>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</si>
  <si>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</si>
  <si>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</si>
  <si>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</si>
  <si>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</si>
  <si>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</si>
  <si>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</si>
  <si>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</si>
  <si>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</si>
  <si>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</si>
  <si>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</si>
  <si>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</si>
  <si>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</si>
  <si>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</si>
  <si>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</si>
  <si>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</si>
  <si>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</si>
  <si>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</si>
  <si>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</si>
  <si>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</si>
  <si>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</si>
  <si>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</si>
  <si>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</si>
  <si>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</si>
  <si>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</si>
  <si>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</si>
  <si>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</si>
  <si>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</si>
  <si>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</si>
  <si>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</si>
  <si>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</si>
  <si>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</si>
  <si>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</si>
  <si>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</si>
  <si>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</si>
  <si>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</si>
  <si>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</si>
  <si>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</si>
  <si>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</si>
  <si>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</si>
  <si>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</si>
  <si>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</si>
  <si>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</si>
  <si>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</si>
  <si>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</si>
  <si>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</si>
  <si>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</si>
  <si>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</si>
  <si>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</si>
  <si>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</si>
  <si>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</si>
  <si>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</si>
  <si>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</si>
  <si>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</si>
  <si>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</si>
  <si>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</si>
  <si>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</si>
  <si>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</si>
  <si>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</si>
  <si>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</si>
  <si>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</si>
  <si>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</si>
  <si>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</si>
  <si>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</si>
  <si>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</si>
  <si>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</si>
  <si>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</si>
  <si>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</si>
  <si>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</si>
  <si>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</si>
  <si>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</si>
  <si>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</si>
  <si>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</si>
  <si>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</si>
  <si>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</si>
  <si>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</si>
  <si>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</si>
  <si>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</si>
  <si>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</si>
  <si>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</si>
  <si>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</si>
  <si>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</si>
  <si>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</si>
  <si>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</si>
  <si>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</si>
  <si>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</si>
  <si>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</si>
  <si>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</si>
  <si>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</si>
  <si>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</si>
  <si>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</si>
  <si>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</si>
  <si>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</si>
  <si>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</si>
  <si>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</si>
  <si>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</si>
  <si>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</si>
  <si>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</si>
  <si>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</si>
  <si>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</si>
  <si>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</si>
  <si>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</si>
  <si>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</si>
  <si>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</si>
  <si>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</si>
  <si>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</si>
  <si>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</si>
  <si>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</si>
  <si>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</si>
  <si>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</si>
  <si>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</si>
  <si>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</si>
  <si>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</si>
  <si>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</si>
  <si>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</si>
  <si>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</si>
  <si>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</si>
  <si>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</si>
  <si>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</si>
  <si>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</si>
  <si>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</si>
  <si>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</si>
  <si>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</si>
  <si>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</si>
  <si>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</si>
  <si>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</si>
  <si>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</si>
  <si>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</si>
  <si>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</si>
  <si>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</si>
  <si>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</si>
  <si>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</si>
  <si>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</si>
  <si>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</si>
  <si>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</si>
  <si>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</si>
  <si>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</si>
  <si>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</si>
  <si>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</si>
  <si>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</si>
  <si>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</si>
  <si>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</si>
  <si>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</si>
  <si>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</si>
  <si>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</si>
  <si>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</si>
  <si>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</si>
  <si>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</si>
  <si>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</si>
  <si>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</si>
  <si>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</si>
  <si>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</si>
  <si>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</si>
  <si>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</si>
  <si>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</si>
  <si>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</si>
  <si>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</si>
  <si>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</si>
  <si>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</si>
  <si>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</si>
  <si>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</si>
  <si>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</si>
  <si>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</si>
  <si>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</si>
  <si>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</si>
  <si>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</si>
  <si>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</si>
  <si>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</si>
  <si>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</si>
  <si>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</si>
  <si>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</si>
  <si>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</si>
  <si>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</si>
  <si>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</si>
  <si>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</si>
  <si>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</si>
  <si>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</si>
  <si>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</si>
  <si>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</si>
  <si>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</si>
  <si>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</si>
  <si>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</si>
  <si>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</si>
  <si>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</si>
  <si>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</si>
  <si>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</si>
  <si>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</si>
  <si>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</si>
  <si>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</si>
  <si>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</si>
  <si>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</si>
  <si>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</si>
  <si>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</si>
  <si>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</si>
  <si>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</si>
  <si>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</si>
  <si>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</si>
  <si>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</si>
  <si>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</si>
  <si>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</si>
  <si>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</si>
  <si>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</si>
  <si>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</si>
  <si>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</si>
  <si>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</si>
  <si>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</si>
  <si>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</si>
  <si>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</si>
  <si>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</si>
  <si>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</si>
  <si>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</si>
  <si>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</si>
  <si>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</si>
  <si>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</si>
  <si>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</si>
  <si>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</si>
  <si>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</si>
  <si>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</si>
  <si>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</si>
  <si>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</si>
  <si>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</si>
  <si>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</si>
  <si>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</si>
  <si>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</si>
  <si>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</si>
  <si>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</si>
  <si>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</si>
  <si>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</si>
  <si>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</si>
  <si>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</si>
  <si>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</si>
  <si>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</si>
  <si>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</si>
  <si>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</si>
  <si>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</si>
  <si>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</si>
  <si>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</si>
  <si>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</si>
  <si>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</si>
  <si>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</si>
  <si>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</si>
  <si>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</si>
  <si>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</si>
  <si>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</si>
  <si>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</si>
  <si>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</si>
  <si>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</si>
  <si>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</si>
  <si>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</si>
  <si>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</si>
  <si>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</si>
  <si>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</si>
  <si>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</si>
  <si>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</si>
  <si>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</si>
  <si>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</si>
  <si>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</si>
  <si>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</si>
  <si>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</si>
  <si>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</si>
  <si>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</si>
  <si>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</si>
  <si>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</si>
  <si>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</si>
  <si>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</si>
  <si>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</si>
  <si>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</si>
  <si>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</si>
  <si>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</si>
  <si>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</si>
  <si>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</si>
  <si>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</si>
  <si>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</si>
  <si>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</si>
  <si>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</si>
  <si>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</si>
  <si>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</si>
  <si>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</si>
  <si>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</si>
  <si>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</si>
  <si>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</si>
  <si>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</si>
  <si>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</si>
  <si>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</si>
  <si>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</si>
  <si>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</si>
  <si>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</si>
  <si>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</si>
  <si>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</si>
  <si>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</si>
  <si>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</si>
  <si>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</si>
  <si>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</si>
  <si>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</si>
  <si>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</si>
  <si>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</si>
  <si>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</si>
  <si>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</si>
  <si>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</si>
  <si>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</si>
  <si>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</si>
  <si>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</si>
  <si>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</si>
  <si>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</si>
  <si>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</si>
  <si>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</si>
  <si>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</si>
  <si>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</si>
  <si>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</si>
  <si>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</si>
  <si>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</si>
  <si>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</si>
  <si>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</si>
  <si>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</si>
  <si>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</si>
  <si>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</si>
  <si>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</si>
  <si>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</si>
  <si>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</si>
  <si>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</si>
  <si>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</si>
  <si>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</si>
  <si>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</si>
  <si>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</si>
  <si>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</si>
  <si>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</si>
  <si>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</si>
  <si>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</si>
  <si>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</si>
  <si>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</si>
  <si>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</si>
  <si>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</si>
  <si>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</si>
  <si>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</si>
  <si>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</si>
  <si>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</si>
  <si>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</si>
  <si>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</si>
  <si>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</si>
  <si>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</si>
  <si>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</si>
  <si>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</si>
  <si>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</si>
  <si>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</si>
  <si>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</si>
  <si>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</si>
  <si>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</si>
  <si>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</si>
  <si>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</si>
  <si>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</si>
  <si>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</si>
  <si>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</si>
  <si>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</si>
  <si>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</si>
  <si>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</si>
  <si>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</si>
  <si>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</si>
  <si>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</si>
  <si>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</si>
  <si>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</si>
  <si>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</si>
  <si>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</si>
  <si>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</si>
  <si>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</si>
  <si>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</si>
  <si>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</si>
  <si>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</si>
  <si>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</si>
  <si>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</si>
  <si>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</si>
  <si>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</si>
  <si>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</si>
  <si>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</si>
  <si>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</si>
  <si>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</si>
  <si>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</si>
  <si>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</si>
  <si>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</si>
  <si>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</si>
  <si>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</si>
  <si>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</si>
  <si>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</si>
  <si>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</si>
  <si>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</si>
  <si>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</si>
  <si>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</si>
  <si>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</si>
  <si>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</si>
  <si>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</si>
  <si>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</si>
  <si>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</si>
  <si>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</si>
  <si>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</si>
  <si>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</si>
  <si>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</si>
  <si>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</si>
  <si>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</si>
  <si>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</si>
  <si>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</si>
  <si>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</si>
  <si>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</si>
  <si>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</si>
  <si>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</si>
  <si>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</si>
  <si>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</si>
  <si>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</si>
  <si>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</si>
  <si>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</si>
  <si>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</si>
  <si>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</si>
  <si>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</si>
  <si>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</si>
  <si>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</si>
  <si>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</si>
  <si>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</si>
  <si>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</si>
  <si>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</si>
  <si>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</si>
  <si>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</si>
  <si>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</si>
  <si>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</si>
  <si>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</si>
  <si>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</si>
  <si>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</si>
  <si>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</si>
  <si>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</si>
  <si>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</si>
  <si>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</si>
  <si>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</si>
  <si>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</si>
  <si>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</si>
  <si>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</si>
  <si>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</si>
  <si>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</si>
  <si>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</si>
  <si>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</si>
  <si>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</si>
  <si>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</si>
  <si>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</si>
  <si>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</si>
  <si>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</si>
  <si>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</si>
  <si>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</si>
  <si>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</si>
  <si>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</si>
  <si>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</si>
  <si>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</si>
  <si>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</si>
  <si>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</si>
  <si>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</si>
  <si>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</si>
  <si>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</si>
  <si>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</si>
  <si>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</si>
  <si>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</si>
  <si>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</si>
  <si>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</si>
  <si>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</si>
  <si>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</si>
  <si>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</si>
  <si>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</si>
  <si>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</si>
  <si>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</si>
  <si>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</si>
  <si>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</si>
  <si>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</si>
  <si>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</si>
  <si>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</si>
  <si>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</si>
  <si>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</si>
  <si>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</si>
  <si>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</si>
  <si>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</si>
  <si>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</si>
  <si>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</si>
  <si>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</si>
  <si>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</si>
  <si>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</si>
  <si>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</si>
  <si>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</si>
  <si>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</si>
  <si>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</si>
  <si>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</si>
  <si>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</si>
  <si>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</si>
  <si>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</si>
  <si>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</si>
  <si>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</si>
  <si>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</si>
  <si>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</si>
  <si>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</si>
  <si>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</si>
  <si>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</si>
  <si>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</si>
  <si>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</si>
  <si>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</si>
  <si>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</si>
  <si>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</si>
  <si>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</si>
  <si>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</si>
  <si>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</si>
  <si>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</si>
  <si>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</si>
  <si>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</si>
  <si>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</si>
  <si>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</si>
  <si>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</si>
  <si>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</si>
  <si>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</si>
  <si>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</si>
  <si>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</si>
  <si>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</si>
  <si>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</si>
  <si>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</si>
  <si>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</si>
  <si>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</si>
  <si>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</si>
  <si>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</si>
  <si>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</si>
  <si>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</si>
  <si>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</si>
  <si>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</si>
  <si>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</si>
  <si>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</si>
  <si>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</si>
  <si>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</si>
  <si>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</si>
  <si>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</si>
  <si>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</si>
  <si>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</si>
  <si>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</si>
  <si>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</si>
  <si>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</si>
  <si>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</si>
  <si>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</si>
  <si>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</si>
  <si>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</si>
  <si>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</si>
  <si>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</si>
  <si>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</si>
  <si>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</si>
  <si>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</si>
  <si>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</si>
  <si>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</si>
  <si>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</si>
  <si>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</si>
  <si>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</si>
  <si>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</si>
  <si>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</si>
  <si>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</si>
  <si>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</si>
  <si>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</si>
  <si>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</si>
  <si>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</si>
  <si>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</si>
  <si>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</si>
  <si>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</si>
  <si>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</si>
  <si>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</si>
  <si>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</si>
  <si>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</si>
  <si>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</si>
  <si>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</si>
  <si>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</si>
  <si>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</si>
  <si>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</si>
  <si>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</si>
  <si>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</si>
  <si>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</si>
  <si>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</si>
  <si>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</si>
  <si>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</si>
  <si>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</si>
  <si>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</si>
  <si>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</si>
  <si>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</si>
  <si>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</si>
  <si>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</si>
  <si>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</si>
  <si>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</si>
  <si>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</si>
  <si>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</si>
  <si>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</si>
  <si>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</si>
  <si>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</si>
  <si>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</si>
  <si>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</si>
  <si>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</si>
  <si>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</si>
  <si>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</si>
  <si>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</si>
  <si>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</si>
  <si>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</si>
  <si>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</si>
  <si>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</si>
  <si>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</si>
  <si>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</si>
  <si>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</si>
  <si>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</si>
  <si>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</si>
  <si>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</si>
  <si>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</si>
  <si>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</si>
  <si>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</si>
  <si>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</si>
  <si>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</si>
  <si>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</si>
  <si>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</si>
  <si>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</si>
  <si>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</si>
  <si>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</si>
  <si>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</si>
  <si>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</si>
  <si>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</si>
  <si>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</si>
  <si>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</si>
  <si>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</si>
  <si>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</si>
  <si>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</si>
  <si>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</si>
  <si>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</si>
  <si>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</si>
  <si>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</si>
  <si>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</si>
  <si>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</si>
  <si>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</si>
  <si>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</si>
  <si>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</si>
  <si>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</si>
  <si>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</si>
  <si>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</si>
  <si>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</si>
  <si>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</si>
  <si>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</si>
  <si>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</si>
  <si>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</si>
  <si>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</si>
  <si>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</si>
  <si>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</si>
  <si>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</si>
  <si>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</si>
  <si>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</si>
  <si>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</si>
  <si>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</si>
  <si>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</si>
  <si>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</si>
  <si>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</si>
  <si>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</si>
  <si>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</si>
  <si>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</si>
  <si>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</si>
  <si>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</si>
  <si>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</si>
  <si>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</si>
  <si>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</si>
  <si>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</si>
  <si>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</si>
  <si>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</si>
  <si>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</si>
  <si>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</si>
  <si>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</si>
  <si>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</si>
  <si>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</si>
  <si>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</si>
  <si>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</si>
  <si>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</si>
  <si>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</si>
  <si>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</si>
  <si>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</si>
  <si>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</si>
  <si>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</si>
  <si>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</si>
  <si>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</si>
  <si>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</si>
  <si>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</si>
  <si>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</si>
  <si>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</si>
  <si>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</si>
  <si>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</si>
  <si>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</si>
  <si>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</si>
  <si>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</si>
  <si>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</si>
  <si>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</si>
  <si>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</si>
  <si>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</si>
  <si>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</si>
  <si>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</si>
  <si>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</si>
  <si>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</si>
  <si>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</si>
  <si>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</si>
  <si>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</si>
  <si>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</si>
  <si>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</si>
  <si>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</si>
  <si>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</si>
  <si>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</si>
  <si>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</si>
  <si>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</si>
  <si>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</si>
  <si>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</si>
  <si>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</si>
  <si>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</si>
  <si>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</si>
  <si>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</si>
  <si>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</si>
  <si>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</si>
  <si>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</si>
  <si>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</si>
  <si>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</si>
  <si>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</si>
  <si>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</si>
  <si>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</si>
  <si>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</si>
  <si>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</si>
  <si>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</si>
  <si>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</si>
  <si>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</si>
  <si>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</si>
  <si>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</si>
  <si>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</si>
  <si>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</si>
  <si>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</si>
  <si>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</si>
  <si>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</si>
  <si>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</si>
  <si>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</si>
  <si>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</si>
  <si>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</si>
  <si>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</si>
  <si>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</si>
  <si>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</si>
  <si>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</si>
  <si>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</si>
  <si>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</si>
  <si>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</si>
  <si>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</si>
  <si>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</si>
  <si>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</si>
  <si>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</si>
  <si>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</si>
  <si>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</si>
  <si>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</si>
  <si>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</si>
  <si>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</si>
  <si>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</si>
  <si>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</si>
  <si>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</si>
  <si>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</si>
  <si>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</si>
  <si>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</si>
  <si>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</si>
  <si>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</si>
  <si>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</si>
  <si>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</si>
  <si>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</si>
  <si>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</si>
  <si>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</si>
  <si>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</si>
  <si>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</si>
  <si>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</si>
  <si>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</si>
  <si>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</si>
  <si>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</si>
  <si>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</si>
  <si>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</si>
  <si>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</si>
  <si>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</si>
  <si>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</si>
  <si>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</si>
  <si>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</si>
  <si>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</si>
  <si>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</si>
  <si>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</si>
  <si>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</si>
  <si>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</si>
  <si>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</si>
  <si>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</si>
  <si>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</si>
  <si>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</si>
  <si>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</si>
  <si>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</si>
  <si>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</si>
  <si>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</si>
  <si>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</si>
  <si>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</si>
  <si>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</si>
  <si>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</si>
  <si>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</si>
  <si>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</si>
  <si>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</si>
  <si>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</si>
  <si>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</si>
  <si>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</si>
  <si>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</si>
  <si>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</si>
  <si>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</si>
  <si>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</si>
  <si>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</si>
  <si>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</si>
  <si>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</si>
  <si>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</si>
  <si>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</si>
  <si>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</si>
  <si>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</si>
  <si>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</si>
  <si>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</si>
  <si>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</si>
  <si>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</si>
  <si>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</si>
  <si>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</si>
  <si>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</si>
  <si>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</si>
  <si>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</si>
  <si>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</si>
  <si>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</si>
  <si>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</si>
  <si>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</si>
  <si>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</si>
  <si>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</si>
  <si>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</si>
  <si>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</si>
  <si>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</si>
  <si>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</si>
  <si>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</si>
  <si>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</si>
  <si>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</si>
  <si>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</si>
  <si>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</si>
  <si>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</si>
  <si>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</si>
  <si>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</si>
  <si>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</si>
  <si>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</si>
  <si>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</si>
  <si>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</si>
  <si>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</si>
  <si>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</si>
  <si>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</si>
  <si>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</si>
  <si>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</si>
  <si>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</si>
  <si>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</si>
  <si>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</si>
  <si>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</si>
  <si>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</si>
  <si>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</si>
  <si>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</si>
  <si>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</si>
  <si>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</si>
  <si>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</si>
  <si>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</si>
  <si>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</si>
  <si>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</si>
  <si>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</si>
  <si>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</si>
  <si>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</si>
  <si>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</si>
  <si>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</si>
  <si>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</si>
  <si>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</si>
  <si>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</si>
  <si>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</si>
  <si>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</si>
  <si>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</si>
  <si>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</si>
  <si>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</si>
  <si>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</si>
  <si>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</si>
  <si>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</si>
  <si>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</si>
  <si>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</si>
  <si>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</si>
  <si>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</si>
  <si>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</si>
  <si>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</si>
  <si>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</si>
  <si>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</si>
  <si>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</si>
  <si>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</si>
  <si>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</si>
  <si>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</si>
  <si>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</si>
  <si>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</si>
  <si>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</si>
  <si>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</si>
  <si>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</si>
  <si>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</si>
  <si>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</si>
  <si>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</si>
  <si>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</si>
  <si>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</si>
  <si>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</si>
  <si>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</si>
  <si>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</si>
  <si>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</si>
  <si>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</si>
  <si>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</si>
  <si>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</si>
  <si>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</si>
  <si>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</si>
  <si>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</si>
  <si>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</si>
  <si>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</si>
  <si>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</si>
  <si>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</si>
  <si>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</si>
  <si>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</si>
  <si>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</si>
  <si>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</si>
  <si>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</si>
  <si>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</si>
  <si>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</si>
  <si>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</si>
  <si>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</si>
  <si>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</si>
  <si>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</si>
  <si>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</si>
  <si>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</si>
  <si>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</si>
  <si>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</si>
  <si>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</si>
  <si>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</si>
  <si>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</si>
  <si>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</si>
  <si>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</si>
  <si>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</si>
  <si>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</si>
  <si>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</si>
  <si>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</si>
  <si>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</si>
  <si>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</si>
  <si>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</si>
  <si>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</si>
  <si>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</si>
  <si>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</si>
  <si>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</si>
  <si>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</si>
  <si>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</si>
  <si>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</si>
  <si>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</si>
  <si>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</si>
  <si>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</si>
  <si>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</si>
  <si>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</si>
  <si>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</si>
  <si>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</si>
  <si>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</si>
  <si>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</si>
  <si>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</si>
  <si>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</si>
  <si>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</si>
  <si>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</si>
  <si>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</si>
  <si>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</si>
  <si>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</si>
  <si>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</si>
  <si>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</si>
  <si>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</si>
  <si>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</si>
  <si>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</si>
  <si>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</si>
  <si>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</si>
  <si>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</si>
  <si>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</si>
  <si>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</si>
  <si>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</si>
  <si>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</si>
  <si>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</si>
  <si>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</si>
  <si>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</si>
  <si>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</si>
  <si>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</si>
  <si>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</si>
  <si>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</si>
  <si>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</si>
  <si>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</si>
  <si>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</si>
  <si>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</si>
  <si>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</si>
  <si>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</si>
  <si>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</si>
  <si>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</si>
  <si>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</si>
  <si>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</si>
  <si>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</si>
  <si>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</si>
  <si>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</si>
  <si>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</si>
  <si>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</si>
  <si>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</si>
  <si>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</si>
  <si>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</si>
  <si>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</si>
  <si>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</si>
  <si>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</si>
  <si>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</si>
  <si>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</si>
  <si>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</si>
  <si>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</si>
  <si>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</si>
  <si>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</si>
  <si>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</si>
  <si>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</si>
  <si>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</si>
  <si>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</si>
  <si>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</si>
  <si>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</si>
  <si>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</si>
  <si>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</si>
  <si>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</si>
  <si>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</si>
  <si>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</si>
  <si>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</si>
  <si>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</si>
  <si>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</si>
  <si>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</si>
  <si>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</si>
  <si>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</si>
  <si>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</si>
  <si>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</si>
  <si>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</si>
  <si>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</si>
  <si>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</si>
  <si>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</si>
  <si>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</si>
  <si>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</si>
  <si>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</si>
  <si>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</si>
  <si>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</si>
  <si>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</si>
  <si>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</si>
  <si>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</si>
  <si>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</si>
  <si>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</si>
  <si>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</si>
  <si>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</si>
  <si>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</si>
  <si>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</si>
  <si>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</si>
  <si>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</si>
  <si>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</si>
  <si>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</si>
  <si>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</si>
  <si>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</si>
  <si>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</si>
  <si>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</si>
  <si>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</si>
  <si>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</si>
  <si>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</si>
  <si>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</si>
  <si>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</si>
  <si>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</si>
  <si>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</si>
  <si>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</si>
  <si>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</si>
  <si>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</si>
  <si>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</si>
  <si>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</si>
  <si>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</si>
  <si>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</si>
  <si>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</si>
  <si>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</si>
  <si>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</si>
  <si>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</si>
  <si>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</si>
  <si>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</si>
  <si>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</si>
  <si>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</si>
  <si>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</si>
  <si>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</si>
  <si>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</si>
  <si>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</si>
  <si>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</si>
  <si>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</si>
  <si>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</si>
  <si>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</si>
  <si>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</si>
  <si>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</si>
  <si>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</si>
  <si>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</si>
  <si>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</si>
  <si>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</si>
  <si>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</si>
  <si>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</si>
  <si>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</si>
  <si>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</si>
  <si>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</si>
  <si>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</si>
  <si>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</si>
  <si>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</si>
  <si>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</si>
  <si>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</si>
  <si>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</si>
  <si>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</si>
  <si>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</si>
  <si>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</si>
  <si>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</si>
  <si>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</si>
  <si>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</si>
  <si>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</si>
  <si>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</si>
  <si>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</si>
  <si>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</si>
  <si>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</si>
  <si>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</si>
  <si>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</si>
  <si>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</si>
  <si>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</si>
  <si>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</si>
  <si>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</si>
  <si>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</si>
  <si>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</si>
  <si>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</si>
  <si>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</si>
  <si>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</si>
  <si>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</si>
  <si>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</si>
  <si>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</si>
  <si>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</si>
  <si>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</si>
  <si>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</si>
  <si>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</si>
  <si>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</si>
  <si>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</si>
  <si>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</si>
  <si>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</si>
  <si>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</si>
  <si>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</si>
  <si>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</si>
  <si>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</si>
  <si>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</si>
  <si>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</si>
  <si>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</si>
  <si>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</si>
  <si>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</si>
  <si>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</si>
  <si>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</si>
  <si>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</si>
  <si>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</si>
  <si>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</si>
  <si>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</si>
  <si>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</si>
  <si>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</si>
  <si>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</si>
  <si>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</si>
  <si>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</si>
  <si>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</si>
  <si>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</si>
  <si>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</si>
  <si>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</si>
  <si>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</si>
  <si>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</si>
  <si>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</si>
  <si>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</si>
  <si>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</si>
  <si>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</si>
  <si>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</si>
  <si>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</si>
  <si>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</si>
  <si>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</si>
  <si>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</si>
  <si>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</si>
  <si>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</si>
  <si>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</si>
  <si>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</si>
  <si>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</si>
  <si>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</si>
  <si>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</si>
  <si>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</si>
  <si>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</si>
  <si>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</si>
  <si>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</si>
  <si>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</si>
  <si>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</si>
  <si>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</si>
  <si>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</si>
  <si>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</si>
  <si>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</si>
  <si>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</si>
  <si>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</si>
  <si>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</si>
  <si>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</si>
  <si>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</si>
  <si>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</si>
  <si>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</si>
  <si>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</si>
  <si>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</si>
  <si>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</si>
  <si>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</si>
  <si>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</si>
  <si>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</si>
  <si>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</si>
  <si>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</si>
  <si>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</si>
  <si>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</si>
  <si>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</si>
  <si>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</si>
  <si>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</si>
  <si>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</si>
  <si>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</si>
  <si>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</si>
  <si>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</si>
  <si>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</si>
  <si>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</si>
  <si>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</si>
  <si>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</si>
  <si>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</si>
  <si>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</si>
  <si>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</si>
  <si>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</si>
  <si>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</si>
  <si>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</si>
  <si>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</si>
  <si>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</si>
  <si>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</si>
  <si>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</si>
  <si>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</si>
  <si>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</si>
  <si>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</si>
  <si>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</si>
  <si>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</si>
  <si>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</si>
  <si>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</si>
  <si>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</si>
  <si>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</si>
  <si>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</si>
  <si>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</si>
  <si>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</si>
  <si>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</si>
  <si>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</si>
  <si>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</si>
  <si>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</si>
  <si>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</si>
  <si>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</si>
  <si>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</si>
  <si>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</si>
  <si>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</si>
  <si>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</si>
  <si>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</si>
  <si>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</si>
  <si>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</si>
  <si>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</si>
  <si>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</si>
  <si>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</si>
  <si>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</si>
  <si>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</si>
  <si>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</si>
  <si>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</si>
  <si>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</si>
  <si>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</si>
  <si>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</si>
  <si>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</si>
  <si>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</si>
  <si>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</si>
  <si>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</si>
  <si>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</si>
  <si>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</si>
  <si>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</si>
  <si>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</si>
  <si>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</si>
  <si>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</si>
  <si>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</si>
  <si>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</si>
  <si>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</si>
  <si>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</si>
  <si>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</si>
  <si>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</si>
  <si>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</si>
  <si>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</si>
  <si>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</si>
  <si>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</si>
  <si>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</si>
  <si>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</si>
  <si>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</si>
  <si>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</si>
  <si>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</si>
  <si>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</si>
  <si>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</si>
  <si>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</si>
  <si>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</si>
  <si>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</si>
  <si>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</si>
  <si>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</si>
  <si>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</si>
  <si>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</si>
  <si>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</si>
  <si>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</si>
  <si>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</si>
  <si>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</si>
  <si>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</si>
  <si>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</si>
  <si>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</si>
  <si>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</si>
  <si>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</si>
  <si>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</si>
  <si>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</si>
  <si>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</si>
  <si>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</si>
  <si>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</si>
  <si>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</si>
  <si>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</si>
  <si>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</si>
  <si>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</si>
  <si>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</si>
  <si>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</si>
  <si>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</si>
  <si>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</si>
  <si>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</si>
  <si>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</si>
  <si>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</si>
  <si>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</si>
  <si>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</si>
  <si>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</si>
  <si>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</si>
  <si>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</si>
  <si>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</si>
  <si>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</si>
  <si>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</si>
  <si>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</si>
  <si>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</si>
  <si>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</si>
  <si>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</si>
  <si>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</si>
  <si>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</si>
  <si>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</si>
  <si>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</si>
  <si>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</si>
  <si>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</si>
  <si>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</si>
  <si>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</si>
  <si>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</si>
  <si>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</si>
  <si>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</si>
  <si>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</si>
  <si>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</si>
  <si>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</si>
  <si>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</si>
  <si>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</si>
  <si>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</si>
  <si>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</si>
  <si>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</si>
  <si>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</si>
  <si>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</si>
  <si>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</si>
  <si>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</si>
  <si>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</si>
  <si>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</si>
  <si>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</si>
  <si>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</si>
  <si>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</si>
  <si>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</si>
  <si>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</si>
  <si>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</si>
  <si>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</si>
  <si>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</si>
  <si>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</si>
  <si>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</si>
  <si>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</si>
  <si>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</si>
  <si>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</si>
  <si>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</si>
  <si>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</si>
  <si>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</si>
  <si>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</si>
  <si>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</si>
  <si>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</si>
  <si>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</si>
  <si>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</si>
  <si>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</si>
  <si>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</si>
  <si>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</si>
  <si>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</si>
  <si>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</si>
  <si>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</si>
  <si>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</si>
  <si>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</si>
  <si>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</si>
  <si>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</si>
  <si>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</si>
  <si>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</si>
  <si>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</si>
  <si>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</si>
  <si>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</si>
  <si>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</si>
  <si>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</si>
  <si>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</si>
  <si>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</si>
  <si>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</si>
  <si>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</si>
  <si>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</si>
  <si>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</si>
  <si>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</si>
  <si>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</si>
  <si>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</si>
  <si>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</si>
  <si>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</si>
  <si>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</si>
  <si>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</si>
  <si>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</si>
  <si>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</si>
  <si>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</si>
  <si>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</si>
  <si>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</si>
  <si>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</si>
  <si>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</si>
  <si>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</si>
  <si>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</si>
  <si>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</si>
  <si>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</si>
  <si>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</si>
  <si>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</si>
  <si>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</si>
  <si>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</si>
  <si>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</si>
  <si>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</si>
  <si>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</si>
  <si>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</si>
  <si>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</si>
  <si>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</si>
  <si>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</si>
  <si>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</si>
  <si>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</si>
  <si>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</si>
  <si>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</si>
  <si>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</si>
  <si>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</si>
  <si>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</si>
  <si>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</si>
  <si>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</si>
  <si>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</si>
  <si>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</si>
  <si>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</si>
  <si>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</si>
  <si>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</si>
  <si>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</si>
  <si>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</si>
  <si>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</si>
  <si>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</si>
  <si>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</si>
  <si>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</si>
  <si>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</si>
  <si>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</si>
  <si>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</si>
  <si>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</si>
  <si>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</si>
  <si>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</si>
  <si>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</si>
  <si>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</si>
  <si>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</si>
  <si>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</si>
  <si>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</si>
  <si>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</si>
  <si>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</si>
  <si>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</si>
  <si>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</si>
  <si>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</si>
  <si>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</si>
  <si>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</si>
  <si>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</si>
  <si>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</si>
  <si>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</si>
  <si>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</si>
  <si>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</si>
  <si>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</si>
  <si>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</si>
  <si>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</si>
  <si>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</si>
  <si>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</si>
  <si>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</si>
  <si>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</si>
  <si>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</si>
  <si>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</si>
  <si>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</si>
  <si>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</si>
  <si>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</si>
  <si>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</si>
  <si>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</si>
  <si>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</si>
  <si>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</si>
  <si>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</si>
  <si>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</si>
  <si>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</si>
  <si>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</si>
  <si>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</si>
  <si>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</si>
  <si>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</si>
  <si>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</si>
  <si>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</si>
  <si>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</si>
  <si>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</si>
  <si>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</si>
  <si>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</si>
  <si>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</si>
  <si>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</si>
  <si>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</si>
  <si>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</si>
  <si>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</si>
  <si>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</si>
  <si>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</si>
  <si>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</si>
  <si>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</si>
  <si>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</si>
  <si>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</si>
  <si>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</si>
  <si>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</si>
  <si>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</si>
  <si>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</si>
  <si>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</si>
  <si>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</si>
  <si>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</si>
  <si>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</si>
  <si>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</si>
  <si>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</si>
  <si>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</si>
  <si>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</si>
  <si>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</si>
  <si>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</si>
  <si>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</si>
  <si>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</si>
  <si>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</si>
  <si>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</si>
  <si>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</si>
  <si>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</si>
  <si>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</si>
  <si>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</si>
  <si>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</si>
  <si>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</si>
  <si>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</si>
  <si>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</si>
  <si>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</si>
  <si>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</si>
  <si>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</si>
  <si>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</si>
  <si>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</si>
  <si>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</si>
  <si>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</si>
  <si>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</si>
  <si>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</si>
  <si>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</si>
  <si>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</si>
  <si>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</si>
  <si>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</si>
  <si>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</si>
  <si>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</si>
  <si>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</si>
  <si>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</si>
  <si>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</si>
  <si>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</si>
  <si>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</si>
  <si>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</si>
  <si>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</si>
  <si>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</si>
  <si>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</si>
  <si>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</si>
  <si>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</si>
  <si>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</si>
  <si>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</si>
  <si>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</si>
  <si>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</si>
  <si>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</si>
  <si>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</si>
  <si>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</si>
  <si>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</si>
  <si>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</si>
  <si>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</si>
  <si>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</si>
  <si>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</si>
  <si>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</si>
  <si>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</si>
  <si>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</si>
  <si>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</si>
  <si>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</si>
  <si>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</si>
  <si>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</si>
  <si>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</si>
  <si>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</si>
  <si>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</si>
  <si>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</si>
  <si>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</si>
  <si>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</si>
  <si>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</si>
  <si>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</si>
  <si>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</si>
  <si>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</si>
  <si>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</si>
  <si>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</si>
  <si>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</si>
  <si>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</si>
  <si>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</si>
  <si>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</si>
  <si>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</si>
  <si>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</si>
  <si>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</si>
  <si>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</si>
  <si>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</si>
  <si>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</si>
  <si>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</si>
  <si>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</si>
  <si>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</si>
  <si>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</si>
  <si>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</si>
  <si>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</si>
  <si>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</si>
  <si>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</si>
  <si>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</si>
  <si>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</si>
  <si>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</si>
  <si>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</si>
  <si>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</si>
  <si>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</si>
  <si>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</si>
  <si>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</si>
  <si>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</si>
  <si>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</si>
  <si>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</si>
  <si>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</si>
  <si>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</si>
  <si>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</si>
  <si>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</si>
  <si>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</si>
  <si>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</si>
  <si>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</si>
  <si>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</si>
  <si>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</si>
  <si>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</si>
  <si>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</si>
  <si>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</si>
  <si>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</si>
  <si>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</si>
  <si>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</si>
  <si>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</si>
  <si>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</si>
  <si>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</si>
  <si>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</si>
  <si>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</si>
  <si>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</si>
  <si>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</si>
  <si>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</si>
  <si>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</si>
  <si>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</si>
  <si>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</si>
  <si>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</si>
  <si>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</si>
  <si>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</si>
  <si>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</si>
  <si>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</si>
  <si>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</si>
  <si>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</si>
  <si>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</si>
  <si>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</si>
  <si>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</si>
  <si>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</si>
  <si>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</si>
  <si>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</si>
  <si>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</si>
  <si>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</si>
  <si>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</si>
  <si>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</si>
  <si>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</si>
  <si>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</si>
  <si>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</si>
  <si>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</si>
  <si>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</si>
  <si>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</si>
  <si>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</si>
  <si>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</si>
  <si>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</si>
  <si>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</si>
  <si>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</si>
  <si>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</si>
  <si>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</si>
  <si>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</si>
  <si>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</si>
  <si>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</si>
  <si>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</si>
  <si>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</si>
  <si>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</si>
  <si>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</si>
  <si>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</si>
  <si>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</si>
  <si>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</si>
  <si>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</si>
  <si>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</si>
  <si>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</si>
  <si>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</si>
  <si>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</si>
  <si>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</si>
  <si>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</si>
  <si>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</si>
  <si>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</si>
  <si>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</si>
  <si>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</si>
  <si>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</si>
  <si>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</si>
  <si>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</si>
  <si>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</si>
  <si>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</si>
  <si>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</si>
  <si>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</si>
  <si>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</si>
  <si>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</si>
  <si>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</si>
  <si>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</si>
  <si>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</si>
  <si>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</si>
  <si>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</si>
  <si>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</si>
  <si>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</si>
  <si>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</si>
  <si>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</si>
  <si>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</si>
  <si>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</si>
  <si>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</si>
  <si>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</si>
  <si>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</si>
  <si>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</si>
  <si>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</si>
  <si>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</si>
  <si>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</si>
  <si>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</si>
  <si>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</si>
  <si>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</si>
  <si>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</si>
  <si>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</si>
  <si>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</si>
  <si>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</si>
  <si>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</si>
  <si>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</si>
  <si>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</si>
  <si>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</si>
  <si>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</si>
  <si>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</si>
  <si>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</si>
  <si>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</si>
  <si>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</si>
  <si>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</si>
  <si>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</si>
  <si>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</si>
  <si>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</si>
  <si>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</si>
  <si>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</si>
  <si>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</si>
  <si>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</si>
  <si>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</si>
  <si>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</si>
  <si>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</si>
  <si>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</si>
  <si>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</si>
  <si>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</si>
  <si>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</si>
  <si>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</si>
  <si>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</si>
  <si>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</si>
  <si>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</si>
  <si>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</si>
  <si>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</si>
  <si>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</si>
  <si>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</si>
  <si>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</si>
  <si>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</si>
  <si>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</si>
  <si>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</si>
  <si>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</si>
  <si>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</si>
  <si>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</si>
  <si>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</si>
  <si>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</si>
  <si>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</si>
  <si>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</si>
  <si>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</si>
  <si>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</si>
  <si>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</si>
  <si>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</si>
  <si>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</si>
  <si>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</si>
  <si>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</si>
  <si>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</si>
  <si>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</si>
  <si>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</si>
  <si>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</si>
  <si>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</si>
  <si>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</si>
  <si>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</si>
  <si>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</si>
  <si>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</si>
  <si>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</si>
  <si>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</si>
  <si>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</si>
  <si>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</si>
  <si>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</si>
  <si>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</si>
  <si>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</si>
  <si>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</si>
  <si>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</si>
  <si>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</si>
  <si>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</si>
  <si>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</si>
  <si>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</si>
  <si>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</si>
  <si>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</si>
  <si>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</si>
  <si>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</si>
  <si>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</si>
  <si>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</si>
  <si>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</si>
  <si>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</si>
  <si>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</si>
  <si>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</si>
  <si>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</si>
  <si>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</si>
  <si>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</si>
  <si>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</si>
  <si>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</si>
  <si>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</si>
  <si>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</si>
  <si>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</si>
  <si>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</si>
  <si>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</si>
  <si>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</si>
  <si>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</si>
  <si>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</si>
  <si>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</si>
  <si>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</si>
  <si>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</si>
  <si>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</si>
  <si>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</si>
  <si>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</si>
  <si>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</si>
  <si>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</si>
  <si>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</si>
  <si>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</si>
  <si>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</si>
  <si>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</si>
  <si>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</si>
  <si>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</si>
  <si>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</si>
  <si>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</si>
  <si>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</si>
  <si>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</si>
  <si>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</si>
  <si>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</si>
  <si>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</si>
  <si>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</si>
  <si>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</si>
  <si>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</si>
  <si>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</si>
  <si>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</si>
  <si>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</si>
  <si>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</si>
  <si>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</si>
  <si>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</si>
  <si>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</si>
  <si>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</si>
  <si>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</si>
  <si>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</si>
  <si>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</si>
  <si>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</si>
  <si>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</si>
  <si>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</si>
  <si>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</si>
  <si>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</si>
  <si>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</si>
  <si>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</si>
  <si>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</si>
  <si>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</si>
  <si>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</si>
  <si>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</si>
  <si>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</si>
  <si>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</si>
  <si>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</si>
  <si>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</si>
  <si>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</si>
  <si>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</si>
  <si>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</si>
  <si>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</si>
  <si>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</si>
  <si>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</si>
  <si>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</si>
  <si>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</si>
  <si>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</si>
  <si>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</si>
  <si>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</si>
  <si>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</si>
  <si>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</si>
  <si>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</si>
  <si>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</si>
  <si>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</si>
  <si>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</si>
  <si>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</si>
  <si>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</si>
  <si>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</si>
  <si>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</si>
  <si>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</si>
  <si>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</si>
  <si>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</si>
  <si>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</si>
  <si>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</si>
  <si>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</si>
  <si>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</si>
  <si>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</si>
  <si>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</si>
  <si>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</si>
  <si>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</si>
  <si>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</si>
  <si>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</si>
  <si>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</si>
  <si>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</si>
  <si>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</si>
  <si>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</si>
  <si>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</si>
  <si>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</si>
  <si>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</si>
  <si>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</si>
  <si>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</si>
  <si>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</si>
  <si>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</si>
  <si>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</si>
  <si>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</si>
  <si>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</si>
  <si>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</si>
  <si>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</si>
  <si>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</si>
  <si>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</si>
  <si>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</si>
  <si>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</si>
  <si>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</si>
  <si>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</si>
  <si>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</si>
  <si>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</si>
  <si>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</si>
  <si>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</si>
  <si>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</si>
  <si>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</si>
  <si>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</si>
  <si>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</si>
  <si>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</si>
  <si>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</si>
  <si>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</si>
  <si>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</si>
  <si>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</si>
  <si>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</si>
  <si>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</si>
  <si>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</si>
  <si>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</si>
  <si>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</si>
  <si>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</si>
  <si>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</si>
  <si>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</si>
  <si>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</si>
  <si>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</si>
  <si>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</si>
  <si>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</si>
  <si>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</si>
  <si>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</si>
  <si>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</si>
  <si>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</si>
  <si>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</si>
  <si>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</si>
  <si>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</si>
  <si>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</si>
  <si>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</si>
  <si>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</si>
  <si>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</si>
  <si>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</si>
  <si>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</si>
  <si>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</si>
  <si>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</si>
  <si>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</si>
  <si>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</si>
  <si>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</si>
  <si>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</si>
  <si>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</si>
  <si>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</si>
  <si>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</si>
  <si>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</si>
  <si>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</si>
  <si>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</si>
  <si>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</si>
  <si>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</si>
  <si>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</si>
  <si>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</si>
  <si>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</si>
  <si>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</si>
  <si>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</si>
  <si>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</si>
  <si>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</si>
  <si>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</si>
  <si>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</si>
  <si>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</si>
  <si>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</si>
  <si>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</si>
  <si>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</si>
  <si>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</si>
  <si>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</si>
  <si>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</si>
  <si>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</si>
  <si>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</si>
  <si>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</si>
  <si>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</si>
  <si>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</si>
  <si>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</si>
  <si>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</si>
  <si>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</si>
  <si>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</si>
  <si>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</si>
  <si>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</si>
  <si>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</si>
  <si>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</si>
  <si>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</si>
  <si>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</si>
  <si>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</si>
  <si>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</si>
  <si>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</si>
  <si>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</si>
  <si>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</si>
  <si>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</si>
  <si>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</si>
  <si>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</si>
  <si>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</si>
  <si>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</si>
  <si>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</si>
  <si>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</si>
  <si>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</si>
  <si>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</si>
  <si>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</si>
  <si>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</si>
  <si>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</si>
  <si>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</si>
  <si>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</si>
  <si>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</si>
  <si>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</si>
  <si>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</si>
  <si>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</si>
  <si>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</si>
  <si>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</si>
  <si>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</si>
  <si>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</si>
  <si>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</si>
  <si>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</si>
  <si>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</si>
  <si>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</si>
  <si>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</si>
  <si>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</si>
  <si>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</si>
  <si>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</si>
  <si>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</si>
  <si>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</si>
  <si>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</si>
  <si>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</si>
  <si>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</si>
  <si>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</si>
  <si>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</si>
  <si>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</si>
  <si>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</si>
  <si>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</si>
  <si>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</si>
  <si>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</si>
  <si>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</si>
  <si>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</si>
  <si>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</si>
  <si>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</si>
  <si>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</si>
  <si>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</si>
  <si>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</si>
  <si>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</si>
  <si>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</si>
  <si>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</si>
  <si>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</si>
  <si>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</si>
  <si>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</si>
  <si>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</si>
  <si>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</si>
  <si>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</si>
  <si>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</si>
  <si>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</si>
  <si>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</si>
  <si>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</si>
  <si>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</si>
  <si>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</si>
  <si>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</si>
  <si>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</si>
  <si>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</si>
  <si>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</si>
  <si>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</si>
  <si>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</si>
  <si>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</si>
  <si>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</si>
  <si>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</si>
  <si>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</si>
  <si>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</si>
  <si>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</si>
  <si>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</si>
  <si>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</si>
  <si>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</si>
  <si>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</si>
  <si>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</si>
  <si>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</si>
  <si>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</si>
  <si>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</si>
  <si>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</si>
  <si>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</si>
  <si>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</si>
  <si>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</si>
  <si>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</si>
  <si>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</si>
  <si>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</si>
  <si>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</si>
  <si>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</si>
  <si>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</si>
  <si>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</si>
  <si>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</si>
  <si>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</si>
  <si>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</si>
  <si>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</si>
  <si>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</si>
  <si>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</si>
  <si>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</si>
  <si>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</si>
  <si>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</si>
  <si>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</si>
  <si>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</si>
  <si>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</si>
  <si>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</si>
  <si>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</si>
  <si>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</si>
  <si>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</si>
  <si>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</si>
  <si>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</si>
  <si>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</si>
  <si>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</si>
  <si>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</si>
  <si>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</si>
  <si>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</si>
  <si>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</si>
  <si>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</si>
  <si>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</si>
  <si>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</si>
  <si>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</si>
  <si>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</si>
  <si>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</si>
  <si>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</si>
  <si>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</si>
  <si>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</si>
  <si>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</si>
  <si>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</si>
  <si>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</si>
  <si>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</si>
  <si>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</si>
  <si>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</si>
  <si>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</si>
  <si>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</si>
  <si>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</si>
  <si>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</si>
  <si>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</si>
  <si>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</si>
  <si>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</si>
  <si>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</si>
  <si>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</si>
  <si>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</si>
  <si>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</si>
  <si>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</si>
  <si>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</si>
  <si>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</si>
  <si>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</si>
  <si>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</si>
  <si>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</si>
  <si>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</si>
  <si>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</si>
  <si>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</si>
  <si>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</si>
  <si>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</si>
  <si>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</si>
  <si>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</si>
  <si>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</si>
  <si>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</si>
  <si>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</si>
  <si>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</si>
  <si>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</si>
  <si>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</si>
  <si>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</si>
  <si>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</si>
  <si>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</si>
  <si>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</si>
  <si>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</si>
  <si>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</si>
  <si>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</si>
  <si>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</si>
  <si>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</si>
  <si>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</si>
  <si>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</si>
  <si>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</si>
  <si>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</si>
  <si>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</si>
  <si>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</si>
  <si>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</si>
  <si>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</si>
  <si>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</si>
  <si>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</si>
  <si>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</si>
  <si>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</si>
  <si>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</si>
  <si>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</si>
  <si>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</si>
  <si>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</si>
  <si>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</si>
  <si>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</si>
  <si>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</si>
  <si>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</si>
  <si>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</si>
  <si>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</si>
  <si>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</si>
  <si>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</si>
  <si>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</si>
  <si>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</si>
  <si>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</si>
  <si>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</si>
  <si>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</si>
  <si>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</si>
  <si>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</si>
  <si>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</si>
  <si>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</si>
  <si>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</si>
  <si>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</si>
  <si>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</si>
  <si>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</si>
  <si>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</si>
  <si>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</si>
  <si>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</si>
  <si>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</si>
  <si>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</si>
  <si>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</si>
  <si>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</si>
  <si>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</si>
  <si>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</si>
  <si>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</si>
  <si>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</si>
  <si>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</si>
  <si>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</si>
  <si>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</si>
  <si>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</si>
  <si>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</si>
  <si>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</si>
  <si>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</si>
  <si>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</si>
  <si>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</si>
  <si>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</si>
  <si>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</si>
  <si>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</si>
  <si>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</si>
  <si>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</si>
  <si>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</si>
  <si>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</si>
  <si>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</si>
  <si>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</si>
  <si>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</si>
  <si>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</si>
  <si>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</si>
  <si>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</si>
  <si>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</si>
  <si>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</si>
  <si>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</si>
  <si>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</si>
  <si>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</si>
  <si>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</si>
  <si>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</si>
  <si>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</si>
  <si>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</si>
  <si>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</si>
  <si>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</si>
  <si>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</si>
  <si>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</si>
  <si>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</si>
  <si>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</si>
  <si>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</si>
  <si>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</si>
  <si>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</si>
  <si>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</si>
  <si>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</si>
  <si>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</si>
  <si>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</si>
  <si>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</si>
  <si>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</si>
  <si>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</si>
  <si>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</si>
  <si>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</si>
  <si>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</si>
  <si>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</si>
  <si>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</si>
  <si>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</si>
  <si>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</si>
  <si>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</si>
  <si>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</si>
  <si>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</si>
  <si>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</si>
  <si>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</si>
  <si>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</si>
  <si>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</si>
  <si>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</si>
  <si>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</si>
  <si>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</si>
  <si>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</si>
  <si>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</si>
  <si>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</si>
  <si>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</si>
  <si>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</si>
  <si>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</si>
  <si>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</si>
  <si>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</si>
  <si>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</si>
  <si>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</si>
  <si>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</si>
  <si>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</si>
  <si>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</si>
  <si>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</si>
  <si>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</si>
  <si>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</si>
  <si>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</si>
  <si>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</si>
  <si>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</si>
  <si>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</si>
  <si>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</si>
  <si>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</si>
  <si>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</si>
  <si>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</si>
  <si>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</si>
  <si>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</si>
  <si>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</si>
  <si>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</si>
  <si>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</si>
  <si>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</si>
  <si>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</si>
  <si>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</si>
  <si>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</si>
  <si>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</si>
  <si>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</si>
  <si>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</si>
  <si>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</si>
  <si>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</si>
  <si>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</si>
  <si>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</si>
  <si>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</si>
  <si>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</si>
  <si>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</si>
  <si>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</si>
  <si>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</si>
  <si>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</si>
  <si>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</si>
  <si>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</si>
  <si>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</si>
  <si>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</si>
  <si>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</si>
  <si>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</si>
  <si>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</si>
  <si>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</si>
  <si>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</si>
  <si>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</si>
  <si>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</si>
  <si>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</si>
  <si>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</si>
  <si>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</si>
  <si>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</si>
  <si>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</si>
  <si>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</si>
  <si>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</si>
  <si>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</si>
  <si>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</si>
  <si>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</si>
  <si>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</si>
  <si>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</si>
  <si>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</si>
  <si>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</si>
  <si>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</si>
  <si>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</si>
  <si>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</si>
  <si>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</si>
  <si>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</si>
  <si>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</si>
  <si>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</si>
  <si>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</si>
  <si>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</si>
  <si>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</si>
  <si>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</si>
  <si>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</si>
  <si>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</si>
  <si>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</si>
  <si>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</si>
  <si>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</si>
  <si>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</si>
  <si>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</si>
  <si>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</si>
  <si>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</si>
  <si>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</si>
  <si>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</si>
  <si>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</si>
  <si>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</si>
  <si>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</si>
  <si>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</si>
  <si>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</si>
  <si>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</si>
  <si>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</si>
  <si>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</si>
  <si>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</si>
  <si>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</si>
  <si>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</si>
  <si>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</si>
  <si>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</si>
  <si>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</si>
  <si>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</si>
  <si>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</si>
  <si>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</si>
  <si>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</si>
  <si>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</si>
  <si>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</si>
  <si>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</si>
  <si>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</si>
  <si>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</si>
  <si>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</si>
  <si>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</si>
  <si>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</si>
  <si>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</si>
  <si>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</si>
  <si>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</si>
  <si>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</si>
  <si>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</si>
  <si>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</si>
  <si>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</si>
  <si>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</si>
  <si>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</si>
  <si>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</si>
  <si>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</si>
  <si>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</si>
  <si>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</si>
  <si>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</si>
  <si>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</si>
  <si>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</si>
  <si>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</si>
  <si>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</si>
  <si>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</si>
  <si>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</si>
  <si>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</si>
  <si>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</si>
  <si>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</si>
  <si>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</si>
  <si>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</si>
  <si>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</si>
  <si>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</si>
  <si>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</si>
  <si>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</si>
  <si>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</si>
  <si>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</si>
  <si>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</si>
  <si>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</si>
  <si>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</si>
  <si>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</si>
  <si>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</si>
  <si>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</si>
  <si>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</si>
  <si>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</si>
  <si>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</si>
  <si>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</si>
  <si>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</si>
  <si>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</si>
  <si>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</si>
  <si>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</si>
  <si>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</si>
  <si>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</si>
  <si>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</si>
  <si>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</si>
  <si>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</si>
  <si>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</si>
  <si>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</si>
  <si>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</si>
  <si>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</si>
  <si>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</si>
  <si>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</si>
  <si>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</si>
  <si>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</si>
  <si>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</si>
  <si>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</si>
  <si>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</si>
  <si>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</si>
  <si>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</si>
  <si>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</si>
  <si>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</si>
  <si>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</si>
  <si>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</si>
  <si>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</si>
  <si>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</si>
  <si>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</si>
  <si>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</si>
  <si>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</si>
  <si>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</si>
  <si>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</si>
  <si>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</si>
  <si>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</si>
  <si>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</si>
  <si>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</si>
  <si>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</si>
  <si>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</si>
  <si>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</si>
  <si>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</si>
  <si>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</si>
  <si>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</si>
  <si>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</si>
  <si>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</si>
  <si>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</si>
  <si>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</si>
  <si>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</si>
  <si>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</si>
  <si>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</si>
  <si>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</si>
  <si>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</si>
  <si>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</si>
  <si>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</si>
  <si>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</si>
  <si>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</si>
  <si>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</si>
  <si>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</si>
  <si>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</si>
  <si>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</si>
  <si>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</si>
  <si>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</si>
  <si>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</si>
  <si>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</si>
  <si>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</si>
  <si>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</si>
  <si>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</si>
  <si>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</si>
  <si>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</si>
  <si>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</si>
  <si>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</si>
  <si>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</si>
  <si>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</si>
  <si>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</si>
  <si>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</si>
  <si>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</si>
  <si>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</si>
  <si>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</si>
  <si>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</si>
  <si>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</si>
  <si>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</si>
  <si>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</si>
  <si>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</si>
  <si>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</si>
  <si>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</si>
  <si>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</si>
  <si>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</si>
  <si>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</si>
  <si>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</si>
  <si>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</si>
  <si>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</si>
  <si>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</si>
  <si>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</si>
  <si>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</si>
  <si>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</si>
  <si>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</si>
  <si>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</si>
  <si>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</si>
  <si>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</si>
  <si>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</si>
  <si>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</si>
  <si>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</si>
  <si>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</si>
  <si>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</si>
  <si>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</si>
  <si>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</si>
  <si>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</si>
  <si>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</si>
  <si>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</si>
  <si>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</si>
  <si>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</si>
  <si>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</si>
  <si>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</si>
  <si>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</si>
  <si>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</si>
  <si>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</si>
  <si>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</si>
  <si>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</si>
  <si>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</si>
  <si>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</si>
  <si>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</si>
  <si>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</si>
  <si>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</si>
  <si>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</si>
  <si>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</si>
  <si>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</si>
  <si>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</si>
  <si>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</si>
  <si>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</si>
  <si>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</si>
  <si>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</si>
  <si>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</si>
  <si>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</si>
  <si>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</si>
  <si>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</si>
  <si>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</si>
  <si>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</si>
  <si>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</si>
  <si>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</si>
  <si>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</si>
  <si>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</si>
  <si>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</si>
  <si>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</si>
  <si>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</si>
  <si>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</si>
  <si>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</si>
  <si>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</si>
  <si>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</si>
  <si>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</si>
  <si>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</si>
  <si>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</si>
  <si>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</si>
  <si>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</si>
  <si>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</si>
  <si>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</si>
  <si>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</si>
  <si>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</si>
  <si>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</si>
  <si>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</si>
  <si>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</si>
  <si>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</si>
  <si>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</si>
  <si>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</si>
  <si>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</si>
  <si>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</si>
  <si>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</si>
  <si>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</si>
  <si>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</si>
  <si>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</si>
  <si>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</si>
  <si>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</si>
  <si>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</si>
  <si>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</si>
  <si>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</si>
  <si>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</si>
  <si>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</si>
  <si>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</si>
  <si>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</si>
  <si>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</si>
  <si>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</si>
  <si>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</si>
  <si>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</si>
  <si>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</si>
  <si>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</si>
  <si>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</si>
  <si>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</si>
  <si>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</si>
  <si>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</si>
  <si>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</si>
  <si>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</si>
  <si>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</si>
  <si>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</si>
  <si>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</si>
  <si>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</si>
  <si>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</si>
  <si>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</si>
  <si>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</si>
  <si>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</si>
  <si>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</si>
  <si>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</si>
  <si>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</si>
  <si>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</si>
  <si>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</si>
  <si>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</si>
  <si>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</si>
  <si>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</si>
  <si>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</si>
  <si>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</si>
  <si>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</si>
  <si>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</si>
  <si>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</si>
  <si>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</si>
  <si>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</si>
  <si>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</si>
  <si>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</si>
  <si>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</si>
  <si>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</si>
  <si>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</si>
  <si>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</si>
  <si>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</si>
  <si>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</si>
  <si>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</si>
  <si>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</si>
  <si>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</si>
  <si>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</si>
  <si>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</si>
  <si>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</si>
  <si>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</si>
  <si>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</si>
  <si>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</si>
  <si>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</si>
  <si>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</si>
  <si>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</si>
  <si>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</si>
  <si>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</si>
  <si>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</si>
  <si>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</si>
  <si>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</si>
  <si>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</si>
  <si>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</si>
  <si>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</si>
  <si>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</si>
  <si>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</si>
  <si>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</si>
  <si>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</si>
  <si>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</si>
  <si>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</si>
  <si>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</si>
  <si>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</si>
  <si>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</si>
  <si>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</si>
  <si>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</si>
  <si>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</si>
  <si>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</si>
  <si>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</si>
  <si>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</si>
  <si>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</si>
  <si>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</si>
  <si>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</si>
  <si>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</si>
  <si>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</si>
  <si>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</si>
  <si>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</si>
  <si>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</si>
  <si>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</si>
  <si>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</si>
  <si>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</si>
  <si>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</si>
  <si>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</si>
  <si>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</si>
  <si>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</si>
  <si>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</si>
  <si>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</si>
  <si>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</si>
  <si>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</si>
  <si>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</si>
  <si>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</si>
  <si>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</si>
  <si>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</si>
  <si>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</si>
  <si>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</si>
  <si>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</si>
  <si>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</si>
  <si>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</si>
  <si>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</si>
  <si>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</si>
  <si>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</si>
  <si>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</si>
  <si>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</si>
  <si>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</si>
  <si>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</si>
  <si>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</si>
  <si>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</si>
  <si>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</si>
  <si>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Београдски регион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</si>
</sst>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28576"/>
        <c:axId val="109530112"/>
      </c:barChart>
      <c:catAx>
        <c:axId val="109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30112"/>
        <c:crosses val="autoZero"/>
        <c:auto val="1"/>
        <c:lblAlgn val="ctr"/>
        <c:lblOffset val="100"/>
        <c:noMultiLvlLbl val="0"/>
      </c:catAx>
      <c:valAx>
        <c:axId val="1095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285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17568"/>
        <c:axId val="110319104"/>
      </c:barChart>
      <c:catAx>
        <c:axId val="1103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319104"/>
        <c:crosses val="autoZero"/>
        <c:auto val="1"/>
        <c:lblAlgn val="ctr"/>
        <c:lblOffset val="100"/>
        <c:noMultiLvlLbl val="0"/>
      </c:catAx>
      <c:valAx>
        <c:axId val="11031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1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31776"/>
        <c:axId val="110333312"/>
      </c:barChart>
      <c:catAx>
        <c:axId val="11033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33312"/>
        <c:crosses val="autoZero"/>
        <c:auto val="1"/>
        <c:lblAlgn val="ctr"/>
        <c:lblOffset val="100"/>
        <c:noMultiLvlLbl val="0"/>
      </c:catAx>
      <c:valAx>
        <c:axId val="1103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3177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56736"/>
        <c:axId val="110559232"/>
      </c:barChart>
      <c:catAx>
        <c:axId val="11035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59232"/>
        <c:crosses val="autoZero"/>
        <c:auto val="1"/>
        <c:lblAlgn val="ctr"/>
        <c:lblOffset val="100"/>
        <c:noMultiLvlLbl val="0"/>
      </c:catAx>
      <c:valAx>
        <c:axId val="110559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35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84192"/>
        <c:axId val="110585728"/>
      </c:barChart>
      <c:catAx>
        <c:axId val="1105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85728"/>
        <c:crosses val="autoZero"/>
        <c:auto val="1"/>
        <c:lblAlgn val="ctr"/>
        <c:lblOffset val="100"/>
        <c:noMultiLvlLbl val="0"/>
      </c:catAx>
      <c:valAx>
        <c:axId val="11058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8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616576"/>
        <c:axId val="110618112"/>
      </c:barChart>
      <c:catAx>
        <c:axId val="1106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18112"/>
        <c:crosses val="autoZero"/>
        <c:auto val="1"/>
        <c:lblAlgn val="ctr"/>
        <c:lblOffset val="100"/>
        <c:noMultiLvlLbl val="0"/>
      </c:catAx>
      <c:valAx>
        <c:axId val="11061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1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697856"/>
        <c:axId val="110728320"/>
      </c:barChart>
      <c:catAx>
        <c:axId val="110697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28320"/>
        <c:crosses val="autoZero"/>
        <c:auto val="1"/>
        <c:lblAlgn val="ctr"/>
        <c:lblOffset val="100"/>
        <c:noMultiLvlLbl val="0"/>
      </c:catAx>
      <c:valAx>
        <c:axId val="110728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97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40992"/>
        <c:axId val="110742528"/>
      </c:barChart>
      <c:catAx>
        <c:axId val="11074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2528"/>
        <c:crosses val="autoZero"/>
        <c:auto val="1"/>
        <c:lblAlgn val="ctr"/>
        <c:lblOffset val="100"/>
        <c:noMultiLvlLbl val="0"/>
      </c:catAx>
      <c:valAx>
        <c:axId val="11074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40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55200"/>
        <c:axId val="111350912"/>
      </c:barChart>
      <c:catAx>
        <c:axId val="11075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50912"/>
        <c:crosses val="autoZero"/>
        <c:auto val="1"/>
        <c:lblAlgn val="ctr"/>
        <c:lblOffset val="100"/>
        <c:noMultiLvlLbl val="0"/>
      </c:catAx>
      <c:valAx>
        <c:axId val="11135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552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88160"/>
        <c:axId val="111389696"/>
      </c:barChart>
      <c:catAx>
        <c:axId val="1113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89696"/>
        <c:crosses val="autoZero"/>
        <c:auto val="1"/>
        <c:lblAlgn val="ctr"/>
        <c:lblOffset val="100"/>
        <c:noMultiLvlLbl val="0"/>
      </c:catAx>
      <c:valAx>
        <c:axId val="1113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881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50976"/>
        <c:axId val="109556864"/>
      </c:barChart>
      <c:catAx>
        <c:axId val="1095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56864"/>
        <c:crosses val="autoZero"/>
        <c:auto val="1"/>
        <c:lblAlgn val="ctr"/>
        <c:lblOffset val="100"/>
        <c:noMultiLvlLbl val="0"/>
      </c:catAx>
      <c:valAx>
        <c:axId val="1095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5097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526656"/>
        <c:axId val="111528192"/>
      </c:barChart>
      <c:catAx>
        <c:axId val="11152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28192"/>
        <c:crosses val="autoZero"/>
        <c:auto val="1"/>
        <c:lblAlgn val="ctr"/>
        <c:lblOffset val="100"/>
        <c:noMultiLvlLbl val="0"/>
      </c:catAx>
      <c:valAx>
        <c:axId val="111528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526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568000"/>
        <c:axId val="111569536"/>
      </c:barChart>
      <c:catAx>
        <c:axId val="11156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69536"/>
        <c:crosses val="autoZero"/>
        <c:auto val="1"/>
        <c:lblAlgn val="ctr"/>
        <c:lblOffset val="100"/>
        <c:noMultiLvlLbl val="0"/>
      </c:catAx>
      <c:valAx>
        <c:axId val="11156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56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05248"/>
        <c:axId val="111606784"/>
      </c:barChart>
      <c:catAx>
        <c:axId val="11160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06784"/>
        <c:crosses val="autoZero"/>
        <c:auto val="1"/>
        <c:lblAlgn val="ctr"/>
        <c:lblOffset val="100"/>
        <c:noMultiLvlLbl val="0"/>
      </c:catAx>
      <c:valAx>
        <c:axId val="111606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052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36480"/>
        <c:axId val="111638016"/>
      </c:barChart>
      <c:catAx>
        <c:axId val="1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38016"/>
        <c:crosses val="autoZero"/>
        <c:auto val="1"/>
        <c:lblAlgn val="ctr"/>
        <c:lblOffset val="100"/>
        <c:noMultiLvlLbl val="0"/>
      </c:catAx>
      <c:valAx>
        <c:axId val="11163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3648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61056"/>
        <c:axId val="111662592"/>
      </c:barChart>
      <c:catAx>
        <c:axId val="1116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62592"/>
        <c:crosses val="autoZero"/>
        <c:auto val="1"/>
        <c:lblAlgn val="ctr"/>
        <c:lblOffset val="100"/>
        <c:noMultiLvlLbl val="0"/>
      </c:catAx>
      <c:valAx>
        <c:axId val="11166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610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18784"/>
        <c:axId val="111720320"/>
      </c:barChart>
      <c:catAx>
        <c:axId val="1117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20320"/>
        <c:crosses val="autoZero"/>
        <c:auto val="1"/>
        <c:lblAlgn val="ctr"/>
        <c:lblOffset val="100"/>
        <c:noMultiLvlLbl val="0"/>
      </c:catAx>
      <c:valAx>
        <c:axId val="1117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71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819008"/>
        <c:axId val="111845376"/>
      </c:barChart>
      <c:catAx>
        <c:axId val="111819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845376"/>
        <c:crosses val="autoZero"/>
        <c:auto val="1"/>
        <c:lblAlgn val="ctr"/>
        <c:lblOffset val="100"/>
        <c:noMultiLvlLbl val="0"/>
      </c:catAx>
      <c:valAx>
        <c:axId val="111845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819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861760"/>
        <c:axId val="111863296"/>
      </c:barChart>
      <c:catAx>
        <c:axId val="111861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863296"/>
        <c:crosses val="autoZero"/>
        <c:auto val="1"/>
        <c:lblAlgn val="ctr"/>
        <c:lblOffset val="100"/>
        <c:noMultiLvlLbl val="0"/>
      </c:catAx>
      <c:valAx>
        <c:axId val="1118632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861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948928"/>
        <c:axId val="111950464"/>
      </c:barChart>
      <c:catAx>
        <c:axId val="11194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50464"/>
        <c:crosses val="autoZero"/>
        <c:auto val="1"/>
        <c:lblAlgn val="ctr"/>
        <c:lblOffset val="100"/>
        <c:noMultiLvlLbl val="0"/>
      </c:catAx>
      <c:valAx>
        <c:axId val="11195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948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010752"/>
        <c:axId val="112012288"/>
      </c:barChart>
      <c:catAx>
        <c:axId val="112010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12288"/>
        <c:crosses val="autoZero"/>
        <c:auto val="1"/>
        <c:lblAlgn val="ctr"/>
        <c:lblOffset val="100"/>
        <c:noMultiLvlLbl val="0"/>
      </c:catAx>
      <c:valAx>
        <c:axId val="11201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1075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54784"/>
        <c:axId val="109656320"/>
      </c:barChart>
      <c:catAx>
        <c:axId val="1096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6320"/>
        <c:crosses val="autoZero"/>
        <c:auto val="1"/>
        <c:lblAlgn val="ctr"/>
        <c:lblOffset val="100"/>
        <c:noMultiLvlLbl val="0"/>
      </c:catAx>
      <c:valAx>
        <c:axId val="10965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654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039808"/>
        <c:axId val="112041344"/>
      </c:barChart>
      <c:catAx>
        <c:axId val="11203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41344"/>
        <c:crosses val="autoZero"/>
        <c:auto val="1"/>
        <c:lblAlgn val="ctr"/>
        <c:lblOffset val="100"/>
        <c:noMultiLvlLbl val="0"/>
      </c:catAx>
      <c:valAx>
        <c:axId val="11204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3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0.36</c:v>
                </c:pt>
                <c:pt idx="1">
                  <c:v>0.18</c:v>
                </c:pt>
                <c:pt idx="3">
                  <c:v>0.23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221568"/>
        <c:axId val="112223360"/>
      </c:barChart>
      <c:catAx>
        <c:axId val="112221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23360"/>
        <c:crosses val="autoZero"/>
        <c:auto val="1"/>
        <c:lblAlgn val="ctr"/>
        <c:lblOffset val="100"/>
        <c:noMultiLvlLbl val="0"/>
      </c:catAx>
      <c:valAx>
        <c:axId val="1122233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21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262528"/>
        <c:axId val="112792704"/>
      </c:barChart>
      <c:catAx>
        <c:axId val="112262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792704"/>
        <c:crosses val="autoZero"/>
        <c:auto val="1"/>
        <c:lblAlgn val="ctr"/>
        <c:lblOffset val="100"/>
        <c:noMultiLvlLbl val="0"/>
      </c:catAx>
      <c:valAx>
        <c:axId val="112792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2625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44800"/>
        <c:axId val="112846336"/>
      </c:barChart>
      <c:catAx>
        <c:axId val="1128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46336"/>
        <c:crosses val="autoZero"/>
        <c:auto val="1"/>
        <c:lblAlgn val="ctr"/>
        <c:lblOffset val="100"/>
        <c:noMultiLvlLbl val="0"/>
      </c:catAx>
      <c:valAx>
        <c:axId val="112846336"/>
        <c:scaling>
          <c:orientation val="minMax"/>
          <c:max val="18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84480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52384"/>
        <c:axId val="113153920"/>
      </c:barChart>
      <c:catAx>
        <c:axId val="1131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53920"/>
        <c:crosses val="autoZero"/>
        <c:auto val="1"/>
        <c:lblAlgn val="ctr"/>
        <c:lblOffset val="100"/>
        <c:noMultiLvlLbl val="0"/>
      </c:catAx>
      <c:valAx>
        <c:axId val="11315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152384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230976"/>
        <c:axId val="113232512"/>
      </c:barChart>
      <c:catAx>
        <c:axId val="113230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232512"/>
        <c:crosses val="autoZero"/>
        <c:auto val="1"/>
        <c:lblAlgn val="ctr"/>
        <c:lblOffset val="100"/>
        <c:noMultiLvlLbl val="0"/>
      </c:catAx>
      <c:valAx>
        <c:axId val="113232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30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335680"/>
        <c:axId val="113349760"/>
      </c:barChart>
      <c:catAx>
        <c:axId val="11333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49760"/>
        <c:crosses val="autoZero"/>
        <c:auto val="1"/>
        <c:lblAlgn val="ctr"/>
        <c:lblOffset val="100"/>
        <c:noMultiLvlLbl val="0"/>
      </c:catAx>
      <c:valAx>
        <c:axId val="113349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35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18464"/>
        <c:axId val="113520000"/>
      </c:barChart>
      <c:catAx>
        <c:axId val="1135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20000"/>
        <c:crosses val="autoZero"/>
        <c:auto val="1"/>
        <c:lblAlgn val="ctr"/>
        <c:lblOffset val="100"/>
        <c:noMultiLvlLbl val="0"/>
      </c:catAx>
      <c:valAx>
        <c:axId val="11352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55328"/>
        <c:axId val="113556864"/>
      </c:barChart>
      <c:catAx>
        <c:axId val="11355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56864"/>
        <c:crosses val="autoZero"/>
        <c:auto val="1"/>
        <c:lblAlgn val="ctr"/>
        <c:lblOffset val="100"/>
        <c:noMultiLvlLbl val="0"/>
      </c:catAx>
      <c:valAx>
        <c:axId val="11355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553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862528"/>
        <c:axId val="113864064"/>
      </c:barChart>
      <c:catAx>
        <c:axId val="11386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64064"/>
        <c:crosses val="autoZero"/>
        <c:auto val="1"/>
        <c:lblAlgn val="ctr"/>
        <c:lblOffset val="100"/>
        <c:noMultiLvlLbl val="0"/>
      </c:catAx>
      <c:valAx>
        <c:axId val="113864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8625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897856"/>
        <c:axId val="113899392"/>
      </c:barChart>
      <c:catAx>
        <c:axId val="1138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99392"/>
        <c:crosses val="autoZero"/>
        <c:auto val="1"/>
        <c:lblAlgn val="ctr"/>
        <c:lblOffset val="100"/>
        <c:noMultiLvlLbl val="0"/>
      </c:catAx>
      <c:valAx>
        <c:axId val="11389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978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206976"/>
        <c:axId val="114298880"/>
      </c:barChart>
      <c:catAx>
        <c:axId val="1142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98880"/>
        <c:crosses val="autoZero"/>
        <c:auto val="1"/>
        <c:lblAlgn val="ctr"/>
        <c:lblOffset val="100"/>
        <c:noMultiLvlLbl val="0"/>
      </c:catAx>
      <c:valAx>
        <c:axId val="1142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0697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333568"/>
        <c:axId val="114335104"/>
      </c:barChart>
      <c:catAx>
        <c:axId val="1143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35104"/>
        <c:crosses val="autoZero"/>
        <c:auto val="1"/>
        <c:lblAlgn val="ctr"/>
        <c:lblOffset val="100"/>
        <c:noMultiLvlLbl val="0"/>
      </c:catAx>
      <c:valAx>
        <c:axId val="1143351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33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93696"/>
        <c:axId val="114520064"/>
      </c:barChart>
      <c:catAx>
        <c:axId val="11449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20064"/>
        <c:crosses val="autoZero"/>
        <c:auto val="1"/>
        <c:lblAlgn val="ctr"/>
        <c:lblOffset val="100"/>
        <c:noMultiLvlLbl val="0"/>
      </c:catAx>
      <c:valAx>
        <c:axId val="114520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49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59616"/>
        <c:axId val="114569600"/>
      </c:barChart>
      <c:catAx>
        <c:axId val="114559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569600"/>
        <c:crosses val="autoZero"/>
        <c:auto val="1"/>
        <c:lblAlgn val="ctr"/>
        <c:lblOffset val="100"/>
        <c:noMultiLvlLbl val="0"/>
      </c:catAx>
      <c:valAx>
        <c:axId val="114569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559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09152"/>
        <c:axId val="114623232"/>
      </c:barChart>
      <c:catAx>
        <c:axId val="11460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23232"/>
        <c:crosses val="autoZero"/>
        <c:auto val="1"/>
        <c:lblAlgn val="ctr"/>
        <c:lblOffset val="100"/>
        <c:noMultiLvlLbl val="0"/>
      </c:catAx>
      <c:valAx>
        <c:axId val="114623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60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658688"/>
        <c:axId val="114664576"/>
      </c:barChart>
      <c:catAx>
        <c:axId val="11465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64576"/>
        <c:crosses val="autoZero"/>
        <c:auto val="1"/>
        <c:lblAlgn val="ctr"/>
        <c:lblOffset val="100"/>
        <c:noMultiLvlLbl val="0"/>
      </c:catAx>
      <c:valAx>
        <c:axId val="114664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6586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36512"/>
        <c:axId val="114750592"/>
      </c:barChart>
      <c:catAx>
        <c:axId val="11473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50592"/>
        <c:crosses val="autoZero"/>
        <c:auto val="1"/>
        <c:lblAlgn val="ctr"/>
        <c:lblOffset val="100"/>
        <c:noMultiLvlLbl val="0"/>
      </c:catAx>
      <c:valAx>
        <c:axId val="11475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736512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38240"/>
        <c:axId val="114939776"/>
      </c:barChart>
      <c:catAx>
        <c:axId val="1149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39776"/>
        <c:crosses val="autoZero"/>
        <c:auto val="1"/>
        <c:lblAlgn val="ctr"/>
        <c:lblOffset val="100"/>
        <c:noMultiLvlLbl val="0"/>
      </c:catAx>
      <c:valAx>
        <c:axId val="11493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38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708416"/>
        <c:axId val="109709952"/>
      </c:barChart>
      <c:catAx>
        <c:axId val="1097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09952"/>
        <c:crosses val="autoZero"/>
        <c:auto val="1"/>
        <c:lblAlgn val="ctr"/>
        <c:lblOffset val="100"/>
        <c:noMultiLvlLbl val="0"/>
      </c:catAx>
      <c:valAx>
        <c:axId val="109709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084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16640"/>
        <c:axId val="117618176"/>
      </c:barChart>
      <c:catAx>
        <c:axId val="1176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8176"/>
        <c:crosses val="autoZero"/>
        <c:auto val="1"/>
        <c:lblAlgn val="ctr"/>
        <c:lblOffset val="100"/>
        <c:noMultiLvlLbl val="0"/>
      </c:catAx>
      <c:valAx>
        <c:axId val="1176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6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53888"/>
        <c:axId val="117655424"/>
      </c:barChart>
      <c:catAx>
        <c:axId val="1176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5424"/>
        <c:crosses val="autoZero"/>
        <c:auto val="1"/>
        <c:lblAlgn val="ctr"/>
        <c:lblOffset val="100"/>
        <c:noMultiLvlLbl val="0"/>
      </c:catAx>
      <c:valAx>
        <c:axId val="11765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3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11616"/>
        <c:axId val="117713152"/>
      </c:barChart>
      <c:catAx>
        <c:axId val="1177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13152"/>
        <c:crosses val="autoZero"/>
        <c:auto val="1"/>
        <c:lblAlgn val="ctr"/>
        <c:lblOffset val="100"/>
        <c:noMultiLvlLbl val="0"/>
      </c:catAx>
      <c:valAx>
        <c:axId val="1177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711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8006912"/>
        <c:axId val="118008448"/>
      </c:barChart>
      <c:catAx>
        <c:axId val="1180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008448"/>
        <c:crosses val="autoZero"/>
        <c:auto val="1"/>
        <c:lblAlgn val="ctr"/>
        <c:lblOffset val="100"/>
        <c:noMultiLvlLbl val="0"/>
      </c:catAx>
      <c:valAx>
        <c:axId val="11800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006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8269440"/>
        <c:axId val="118270976"/>
      </c:barChart>
      <c:catAx>
        <c:axId val="118269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270976"/>
        <c:crosses val="autoZero"/>
        <c:auto val="1"/>
        <c:lblAlgn val="ctr"/>
        <c:lblOffset val="100"/>
        <c:noMultiLvlLbl val="0"/>
      </c:catAx>
      <c:valAx>
        <c:axId val="11827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69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72992"/>
        <c:axId val="118395264"/>
      </c:barChart>
      <c:catAx>
        <c:axId val="11837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395264"/>
        <c:crosses val="autoZero"/>
        <c:auto val="1"/>
        <c:lblAlgn val="ctr"/>
        <c:lblOffset val="100"/>
        <c:noMultiLvlLbl val="0"/>
      </c:catAx>
      <c:valAx>
        <c:axId val="11839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72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14336"/>
        <c:axId val="118498048"/>
      </c:barChart>
      <c:catAx>
        <c:axId val="11841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498048"/>
        <c:crosses val="autoZero"/>
        <c:auto val="1"/>
        <c:lblAlgn val="ctr"/>
        <c:lblOffset val="100"/>
        <c:noMultiLvlLbl val="0"/>
      </c:catAx>
      <c:valAx>
        <c:axId val="11849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41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49504"/>
        <c:axId val="118559488"/>
      </c:barChart>
      <c:catAx>
        <c:axId val="11854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559488"/>
        <c:crosses val="autoZero"/>
        <c:auto val="1"/>
        <c:lblAlgn val="ctr"/>
        <c:lblOffset val="100"/>
        <c:noMultiLvlLbl val="0"/>
      </c:catAx>
      <c:valAx>
        <c:axId val="11855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4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600832"/>
        <c:axId val="118602368"/>
      </c:barChart>
      <c:catAx>
        <c:axId val="11860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02368"/>
        <c:crosses val="autoZero"/>
        <c:auto val="1"/>
        <c:lblAlgn val="ctr"/>
        <c:lblOffset val="100"/>
        <c:noMultiLvlLbl val="0"/>
      </c:catAx>
      <c:valAx>
        <c:axId val="11860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0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742336"/>
        <c:axId val="109756416"/>
      </c:barChart>
      <c:catAx>
        <c:axId val="1097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56416"/>
        <c:crosses val="autoZero"/>
        <c:auto val="1"/>
        <c:lblAlgn val="ctr"/>
        <c:lblOffset val="100"/>
        <c:noMultiLvlLbl val="0"/>
      </c:catAx>
      <c:valAx>
        <c:axId val="109756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7423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785536"/>
        <c:axId val="118787072"/>
      </c:barChart>
      <c:catAx>
        <c:axId val="118785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7072"/>
        <c:crosses val="autoZero"/>
        <c:auto val="1"/>
        <c:lblAlgn val="ctr"/>
        <c:lblOffset val="100"/>
        <c:noMultiLvlLbl val="0"/>
      </c:catAx>
      <c:valAx>
        <c:axId val="118787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42496"/>
        <c:axId val="118844032"/>
      </c:barChart>
      <c:catAx>
        <c:axId val="118842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44032"/>
        <c:crosses val="autoZero"/>
        <c:auto val="1"/>
        <c:lblAlgn val="ctr"/>
        <c:lblOffset val="100"/>
        <c:noMultiLvlLbl val="0"/>
      </c:catAx>
      <c:valAx>
        <c:axId val="118844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4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68992"/>
        <c:axId val="118878976"/>
      </c:barChart>
      <c:catAx>
        <c:axId val="11886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78976"/>
        <c:crosses val="autoZero"/>
        <c:auto val="1"/>
        <c:lblAlgn val="ctr"/>
        <c:lblOffset val="100"/>
        <c:noMultiLvlLbl val="0"/>
      </c:catAx>
      <c:valAx>
        <c:axId val="1188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6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350016"/>
        <c:axId val="119351552"/>
      </c:barChart>
      <c:catAx>
        <c:axId val="1193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51552"/>
        <c:crosses val="autoZero"/>
        <c:auto val="1"/>
        <c:lblAlgn val="ctr"/>
        <c:lblOffset val="100"/>
        <c:noMultiLvlLbl val="0"/>
      </c:catAx>
      <c:valAx>
        <c:axId val="1193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35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424128"/>
        <c:axId val="119425664"/>
      </c:barChart>
      <c:catAx>
        <c:axId val="1194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25664"/>
        <c:crosses val="autoZero"/>
        <c:auto val="1"/>
        <c:lblAlgn val="ctr"/>
        <c:lblOffset val="100"/>
        <c:noMultiLvlLbl val="0"/>
      </c:catAx>
      <c:valAx>
        <c:axId val="11942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2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39200"/>
        <c:axId val="119540736"/>
      </c:barChart>
      <c:catAx>
        <c:axId val="11953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40736"/>
        <c:crosses val="autoZero"/>
        <c:auto val="1"/>
        <c:lblAlgn val="ctr"/>
        <c:lblOffset val="100"/>
        <c:noMultiLvlLbl val="0"/>
      </c:catAx>
      <c:valAx>
        <c:axId val="119540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392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15488"/>
        <c:axId val="119617024"/>
      </c:barChart>
      <c:catAx>
        <c:axId val="1196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17024"/>
        <c:crosses val="autoZero"/>
        <c:auto val="1"/>
        <c:lblAlgn val="ctr"/>
        <c:lblOffset val="100"/>
        <c:noMultiLvlLbl val="0"/>
      </c:catAx>
      <c:valAx>
        <c:axId val="11961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15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60544"/>
        <c:axId val="119662080"/>
      </c:barChart>
      <c:catAx>
        <c:axId val="11966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2080"/>
        <c:crosses val="autoZero"/>
        <c:auto val="1"/>
        <c:lblAlgn val="ctr"/>
        <c:lblOffset val="100"/>
        <c:noMultiLvlLbl val="0"/>
      </c:catAx>
      <c:valAx>
        <c:axId val="11966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60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75616"/>
        <c:axId val="119777152"/>
      </c:barChart>
      <c:catAx>
        <c:axId val="11977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7152"/>
        <c:crosses val="autoZero"/>
        <c:auto val="1"/>
        <c:lblAlgn val="ctr"/>
        <c:lblOffset val="100"/>
        <c:noMultiLvlLbl val="0"/>
      </c:catAx>
      <c:valAx>
        <c:axId val="11977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75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767296"/>
        <c:axId val="109838720"/>
      </c:barChart>
      <c:catAx>
        <c:axId val="10976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38720"/>
        <c:crosses val="autoZero"/>
        <c:auto val="1"/>
        <c:lblAlgn val="ctr"/>
        <c:lblOffset val="100"/>
        <c:noMultiLvlLbl val="0"/>
      </c:catAx>
      <c:valAx>
        <c:axId val="10983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76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103488"/>
        <c:axId val="123113472"/>
      </c:barChart>
      <c:catAx>
        <c:axId val="123103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113472"/>
        <c:crosses val="autoZero"/>
        <c:auto val="1"/>
        <c:lblAlgn val="ctr"/>
        <c:lblOffset val="100"/>
        <c:noMultiLvlLbl val="0"/>
      </c:catAx>
      <c:valAx>
        <c:axId val="123113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103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120640"/>
        <c:axId val="125440768"/>
      </c:barChart>
      <c:catAx>
        <c:axId val="1231206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440768"/>
        <c:crosses val="autoZero"/>
        <c:auto val="1"/>
        <c:lblAlgn val="ctr"/>
        <c:lblOffset val="100"/>
        <c:noMultiLvlLbl val="0"/>
      </c:catAx>
      <c:valAx>
        <c:axId val="1254407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206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555840"/>
        <c:axId val="125557376"/>
      </c:barChart>
      <c:catAx>
        <c:axId val="12555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57376"/>
        <c:crosses val="autoZero"/>
        <c:auto val="1"/>
        <c:lblAlgn val="ctr"/>
        <c:lblOffset val="100"/>
        <c:noMultiLvlLbl val="0"/>
      </c:catAx>
      <c:valAx>
        <c:axId val="12555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5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650432"/>
        <c:axId val="125651968"/>
      </c:barChart>
      <c:catAx>
        <c:axId val="12565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51968"/>
        <c:crosses val="autoZero"/>
        <c:auto val="1"/>
        <c:lblAlgn val="ctr"/>
        <c:lblOffset val="100"/>
        <c:noMultiLvlLbl val="0"/>
      </c:catAx>
      <c:valAx>
        <c:axId val="125651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504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699968"/>
        <c:axId val="125701504"/>
      </c:barChart>
      <c:catAx>
        <c:axId val="125699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01504"/>
        <c:crosses val="autoZero"/>
        <c:auto val="1"/>
        <c:lblAlgn val="ctr"/>
        <c:lblOffset val="100"/>
        <c:noMultiLvlLbl val="0"/>
      </c:catAx>
      <c:valAx>
        <c:axId val="125701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9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0.36</c:v>
                </c:pt>
                <c:pt idx="1">
                  <c:v>0.18</c:v>
                </c:pt>
                <c:pt idx="3">
                  <c:v>0.23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730176"/>
        <c:axId val="125736064"/>
      </c:barChart>
      <c:catAx>
        <c:axId val="12573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36064"/>
        <c:crosses val="autoZero"/>
        <c:auto val="1"/>
        <c:lblAlgn val="ctr"/>
        <c:lblOffset val="100"/>
        <c:noMultiLvlLbl val="0"/>
      </c:catAx>
      <c:valAx>
        <c:axId val="1257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795712"/>
        <c:axId val="125801600"/>
      </c:barChart>
      <c:catAx>
        <c:axId val="12579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01600"/>
        <c:crosses val="autoZero"/>
        <c:auto val="1"/>
        <c:lblAlgn val="ctr"/>
        <c:lblOffset val="100"/>
        <c:noMultiLvlLbl val="0"/>
      </c:catAx>
      <c:valAx>
        <c:axId val="125801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95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86688"/>
        <c:axId val="125988224"/>
      </c:barChart>
      <c:catAx>
        <c:axId val="1259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8224"/>
        <c:crosses val="autoZero"/>
        <c:auto val="1"/>
        <c:lblAlgn val="ctr"/>
        <c:lblOffset val="100"/>
        <c:noMultiLvlLbl val="0"/>
      </c:catAx>
      <c:valAx>
        <c:axId val="12598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98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64512"/>
        <c:axId val="126066048"/>
      </c:barChart>
      <c:catAx>
        <c:axId val="1260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66048"/>
        <c:crosses val="autoZero"/>
        <c:auto val="1"/>
        <c:lblAlgn val="ctr"/>
        <c:lblOffset val="100"/>
        <c:noMultiLvlLbl val="0"/>
      </c:catAx>
      <c:valAx>
        <c:axId val="1260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064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26336"/>
        <c:axId val="126144512"/>
      </c:barChart>
      <c:catAx>
        <c:axId val="12612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44512"/>
        <c:crosses val="autoZero"/>
        <c:auto val="1"/>
        <c:lblAlgn val="ctr"/>
        <c:lblOffset val="100"/>
        <c:noMultiLvlLbl val="0"/>
      </c:catAx>
      <c:valAx>
        <c:axId val="12614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126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67008"/>
        <c:axId val="109868544"/>
      </c:barChart>
      <c:catAx>
        <c:axId val="10986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68544"/>
        <c:crosses val="autoZero"/>
        <c:auto val="1"/>
        <c:lblAlgn val="ctr"/>
        <c:lblOffset val="100"/>
        <c:noMultiLvlLbl val="0"/>
      </c:catAx>
      <c:valAx>
        <c:axId val="10986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67008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6216832"/>
        <c:axId val="126251392"/>
      </c:barChart>
      <c:catAx>
        <c:axId val="126216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51392"/>
        <c:crosses val="autoZero"/>
        <c:auto val="1"/>
        <c:lblAlgn val="ctr"/>
        <c:lblOffset val="100"/>
        <c:noMultiLvlLbl val="0"/>
      </c:catAx>
      <c:valAx>
        <c:axId val="126251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16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6293120"/>
        <c:axId val="126294656"/>
      </c:barChart>
      <c:catAx>
        <c:axId val="12629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94656"/>
        <c:crosses val="autoZero"/>
        <c:auto val="1"/>
        <c:lblAlgn val="ctr"/>
        <c:lblOffset val="100"/>
        <c:noMultiLvlLbl val="0"/>
      </c:catAx>
      <c:valAx>
        <c:axId val="12629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931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32288"/>
        <c:axId val="126338176"/>
      </c:barChart>
      <c:catAx>
        <c:axId val="1263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38176"/>
        <c:crosses val="autoZero"/>
        <c:auto val="1"/>
        <c:lblAlgn val="ctr"/>
        <c:lblOffset val="100"/>
        <c:noMultiLvlLbl val="0"/>
      </c:catAx>
      <c:valAx>
        <c:axId val="1263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3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93728"/>
        <c:axId val="126407808"/>
      </c:barChart>
      <c:catAx>
        <c:axId val="1263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07808"/>
        <c:crosses val="autoZero"/>
        <c:auto val="1"/>
        <c:lblAlgn val="ctr"/>
        <c:lblOffset val="100"/>
        <c:noMultiLvlLbl val="0"/>
      </c:catAx>
      <c:valAx>
        <c:axId val="12640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937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605568"/>
        <c:axId val="126611456"/>
      </c:barChart>
      <c:catAx>
        <c:axId val="126605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611456"/>
        <c:crosses val="autoZero"/>
        <c:auto val="1"/>
        <c:lblAlgn val="ctr"/>
        <c:lblOffset val="100"/>
        <c:noMultiLvlLbl val="0"/>
      </c:catAx>
      <c:valAx>
        <c:axId val="1266114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6055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49088"/>
        <c:axId val="126650624"/>
      </c:barChart>
      <c:catAx>
        <c:axId val="1266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50624"/>
        <c:crosses val="autoZero"/>
        <c:auto val="1"/>
        <c:lblAlgn val="ctr"/>
        <c:lblOffset val="100"/>
        <c:noMultiLvlLbl val="0"/>
      </c:catAx>
      <c:valAx>
        <c:axId val="1266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49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63296"/>
        <c:axId val="126759296"/>
      </c:barChart>
      <c:catAx>
        <c:axId val="12666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59296"/>
        <c:crosses val="autoZero"/>
        <c:auto val="1"/>
        <c:lblAlgn val="ctr"/>
        <c:lblOffset val="100"/>
        <c:noMultiLvlLbl val="0"/>
      </c:catAx>
      <c:valAx>
        <c:axId val="1267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6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88352"/>
        <c:axId val="126789888"/>
      </c:barChart>
      <c:catAx>
        <c:axId val="1267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789888"/>
        <c:crosses val="autoZero"/>
        <c:auto val="1"/>
        <c:lblAlgn val="ctr"/>
        <c:lblOffset val="100"/>
        <c:noMultiLvlLbl val="0"/>
      </c:catAx>
      <c:valAx>
        <c:axId val="1267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78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894848"/>
        <c:axId val="126896384"/>
      </c:barChart>
      <c:catAx>
        <c:axId val="12689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96384"/>
        <c:crosses val="autoZero"/>
        <c:auto val="1"/>
        <c:lblAlgn val="ctr"/>
        <c:lblOffset val="100"/>
        <c:noMultiLvlLbl val="0"/>
      </c:catAx>
      <c:valAx>
        <c:axId val="12689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89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900160"/>
        <c:axId val="109901696"/>
      </c:barChart>
      <c:catAx>
        <c:axId val="1099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901696"/>
        <c:crosses val="autoZero"/>
        <c:auto val="1"/>
        <c:lblAlgn val="ctr"/>
        <c:lblOffset val="100"/>
        <c:noMultiLvlLbl val="0"/>
      </c:catAx>
      <c:valAx>
        <c:axId val="10990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900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29920"/>
        <c:axId val="126976768"/>
      </c:barChart>
      <c:catAx>
        <c:axId val="12692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76768"/>
        <c:crosses val="autoZero"/>
        <c:auto val="1"/>
        <c:lblAlgn val="ctr"/>
        <c:lblOffset val="100"/>
        <c:noMultiLvlLbl val="0"/>
      </c:catAx>
      <c:valAx>
        <c:axId val="12697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29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074304"/>
        <c:axId val="127075840"/>
      </c:barChart>
      <c:catAx>
        <c:axId val="1270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75840"/>
        <c:crosses val="autoZero"/>
        <c:auto val="1"/>
        <c:lblAlgn val="ctr"/>
        <c:lblOffset val="100"/>
        <c:noMultiLvlLbl val="0"/>
      </c:catAx>
      <c:valAx>
        <c:axId val="127075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074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127936"/>
        <c:axId val="127129472"/>
      </c:barChart>
      <c:catAx>
        <c:axId val="12712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29472"/>
        <c:crosses val="autoZero"/>
        <c:auto val="1"/>
        <c:lblAlgn val="ctr"/>
        <c:lblOffset val="100"/>
        <c:noMultiLvlLbl val="0"/>
      </c:catAx>
      <c:valAx>
        <c:axId val="127129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12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67584"/>
        <c:axId val="127269120"/>
      </c:barChart>
      <c:catAx>
        <c:axId val="12726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69120"/>
        <c:crosses val="autoZero"/>
        <c:auto val="1"/>
        <c:lblAlgn val="ctr"/>
        <c:lblOffset val="100"/>
        <c:noMultiLvlLbl val="0"/>
      </c:catAx>
      <c:valAx>
        <c:axId val="127269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26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448192"/>
        <c:axId val="127449728"/>
      </c:barChart>
      <c:catAx>
        <c:axId val="12744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49728"/>
        <c:crosses val="autoZero"/>
        <c:auto val="1"/>
        <c:lblAlgn val="ctr"/>
        <c:lblOffset val="100"/>
        <c:noMultiLvlLbl val="0"/>
      </c:catAx>
      <c:valAx>
        <c:axId val="127449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44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493632"/>
        <c:axId val="127495168"/>
      </c:barChart>
      <c:catAx>
        <c:axId val="1274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95168"/>
        <c:crosses val="autoZero"/>
        <c:auto val="1"/>
        <c:lblAlgn val="ctr"/>
        <c:lblOffset val="100"/>
        <c:noMultiLvlLbl val="0"/>
      </c:catAx>
      <c:valAx>
        <c:axId val="12749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9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571456"/>
        <c:axId val="127572992"/>
      </c:barChart>
      <c:catAx>
        <c:axId val="1275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72992"/>
        <c:crosses val="autoZero"/>
        <c:auto val="1"/>
        <c:lblAlgn val="ctr"/>
        <c:lblOffset val="100"/>
        <c:noMultiLvlLbl val="0"/>
      </c:catAx>
      <c:valAx>
        <c:axId val="127572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57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709184"/>
        <c:axId val="129710720"/>
      </c:barChart>
      <c:catAx>
        <c:axId val="12970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10720"/>
        <c:crosses val="autoZero"/>
        <c:auto val="1"/>
        <c:lblAlgn val="ctr"/>
        <c:lblOffset val="100"/>
        <c:noMultiLvlLbl val="0"/>
      </c:catAx>
      <c:valAx>
        <c:axId val="12971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0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766528"/>
        <c:axId val="129768064"/>
      </c:barChart>
      <c:catAx>
        <c:axId val="1297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68064"/>
        <c:crosses val="autoZero"/>
        <c:auto val="1"/>
        <c:lblAlgn val="ctr"/>
        <c:lblOffset val="100"/>
        <c:noMultiLvlLbl val="0"/>
      </c:catAx>
      <c:valAx>
        <c:axId val="1297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665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888406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795853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1473014</v>
      </c>
      <c r="C4" s="35">
        <v>705155</v>
      </c>
      <c r="D4" s="63">
        <v>767859</v>
      </c>
      <c r="E4" s="211"/>
    </row>
    <row r="5" spans="1:5" ht="30" x14ac:dyDescent="0.25">
      <c r="A5" s="201" t="s">
        <v>716</v>
      </c>
      <c r="B5" s="72">
        <v>1982591</v>
      </c>
      <c r="C5" s="61">
        <v>927984</v>
      </c>
      <c r="D5" s="111">
        <v>1054607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282062</v>
      </c>
      <c r="C4" s="71">
        <v>310959</v>
      </c>
    </row>
    <row r="5" spans="1:6" x14ac:dyDescent="0.25">
      <c r="A5" s="286" t="s">
        <v>719</v>
      </c>
      <c r="B5" s="214">
        <v>59209</v>
      </c>
      <c r="C5" s="214">
        <v>69878</v>
      </c>
    </row>
    <row r="6" spans="1:6" x14ac:dyDescent="0.25">
      <c r="A6" s="286" t="s">
        <v>720</v>
      </c>
      <c r="B6" s="214">
        <v>113219</v>
      </c>
      <c r="C6" s="214">
        <v>119511</v>
      </c>
    </row>
    <row r="7" spans="1:6" x14ac:dyDescent="0.25">
      <c r="A7" s="286" t="s">
        <v>721</v>
      </c>
      <c r="B7" s="214">
        <v>233873</v>
      </c>
      <c r="C7" s="214">
        <v>159033</v>
      </c>
    </row>
    <row r="8" spans="1:6" x14ac:dyDescent="0.25">
      <c r="A8" s="286" t="s">
        <v>722</v>
      </c>
      <c r="B8" s="214">
        <v>1041</v>
      </c>
      <c r="C8" s="214">
        <v>2599</v>
      </c>
    </row>
    <row r="9" spans="1:6" x14ac:dyDescent="0.25">
      <c r="A9" s="286" t="s">
        <v>723</v>
      </c>
      <c r="B9" s="214">
        <v>74160</v>
      </c>
      <c r="C9" s="214">
        <v>67799</v>
      </c>
    </row>
    <row r="10" spans="1:6" ht="30" x14ac:dyDescent="0.25">
      <c r="A10" s="293" t="s">
        <v>724</v>
      </c>
      <c r="B10" s="214">
        <v>77249</v>
      </c>
      <c r="C10" s="214">
        <v>9319</v>
      </c>
    </row>
    <row r="11" spans="1:6" x14ac:dyDescent="0.25">
      <c r="A11" s="286" t="s">
        <v>887</v>
      </c>
      <c r="B11" s="214">
        <v>32801</v>
      </c>
      <c r="C11" s="214">
        <v>46728</v>
      </c>
    </row>
    <row r="12" spans="1:6" x14ac:dyDescent="0.25">
      <c r="A12" s="294" t="s">
        <v>16</v>
      </c>
      <c r="B12" s="1">
        <f>SUM(B4:B11)</f>
        <v>873614</v>
      </c>
      <c r="C12" s="1">
        <f>SUM(C4:C11)</f>
        <v>785826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355517</v>
      </c>
      <c r="C19" s="71">
        <v>358039</v>
      </c>
    </row>
    <row r="20" spans="1:3" x14ac:dyDescent="0.25">
      <c r="A20" s="286" t="s">
        <v>719</v>
      </c>
      <c r="B20" s="214">
        <v>34267</v>
      </c>
      <c r="C20" s="214">
        <v>37248</v>
      </c>
    </row>
    <row r="21" spans="1:3" x14ac:dyDescent="0.25">
      <c r="A21" s="286" t="s">
        <v>720</v>
      </c>
      <c r="B21" s="214">
        <v>123278</v>
      </c>
      <c r="C21" s="214">
        <v>130992</v>
      </c>
    </row>
    <row r="22" spans="1:3" x14ac:dyDescent="0.25">
      <c r="A22" s="286" t="s">
        <v>721</v>
      </c>
      <c r="B22" s="214">
        <v>221303</v>
      </c>
      <c r="C22" s="214">
        <v>151787</v>
      </c>
    </row>
    <row r="23" spans="1:3" x14ac:dyDescent="0.25">
      <c r="A23" s="286" t="s">
        <v>722</v>
      </c>
      <c r="B23" s="214">
        <v>1120</v>
      </c>
      <c r="C23" s="214">
        <v>1893</v>
      </c>
    </row>
    <row r="24" spans="1:3" x14ac:dyDescent="0.25">
      <c r="A24" s="286" t="s">
        <v>723</v>
      </c>
      <c r="B24" s="214">
        <v>61654</v>
      </c>
      <c r="C24" s="214">
        <v>54578</v>
      </c>
    </row>
    <row r="25" spans="1:3" ht="30" x14ac:dyDescent="0.25">
      <c r="A25" s="293" t="s">
        <v>724</v>
      </c>
      <c r="B25" s="214">
        <v>53802</v>
      </c>
      <c r="C25" s="214">
        <v>9462</v>
      </c>
    </row>
    <row r="26" spans="1:3" x14ac:dyDescent="0.25">
      <c r="A26" s="286" t="s">
        <v>887</v>
      </c>
      <c r="B26" s="214">
        <v>36051</v>
      </c>
      <c r="C26" s="214">
        <v>50414</v>
      </c>
    </row>
    <row r="27" spans="1:3" x14ac:dyDescent="0.25">
      <c r="A27" s="294" t="s">
        <v>16</v>
      </c>
      <c r="B27" s="1">
        <f>SUM(B19:B26)</f>
        <v>886992</v>
      </c>
      <c r="C27" s="1">
        <f>SUM(C19:C26)</f>
        <v>794413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75.31</v>
      </c>
      <c r="C4" s="1018">
        <v>72.31</v>
      </c>
      <c r="D4" s="1018">
        <v>78.180000000000007</v>
      </c>
      <c r="E4" s="1019">
        <v>524</v>
      </c>
      <c r="F4" s="1019">
        <v>132.9</v>
      </c>
      <c r="G4" s="1020">
        <v>42.5</v>
      </c>
      <c r="H4" s="1021">
        <v>40.799999999999997</v>
      </c>
      <c r="I4" s="1022">
        <v>44.1</v>
      </c>
      <c r="J4" s="1019">
        <v>8.3000000000000007</v>
      </c>
    </row>
    <row r="5" spans="1:12" x14ac:dyDescent="0.25">
      <c r="A5" s="498">
        <v>2021</v>
      </c>
      <c r="B5" s="757">
        <v>73.790000000000006</v>
      </c>
      <c r="C5" s="758">
        <v>70.959999999999994</v>
      </c>
      <c r="D5" s="758">
        <v>76.73</v>
      </c>
      <c r="E5" s="1023">
        <v>522</v>
      </c>
      <c r="F5" s="1023">
        <v>131</v>
      </c>
      <c r="G5" s="1024">
        <v>42.5</v>
      </c>
      <c r="H5" s="1025">
        <v>40.700000000000003</v>
      </c>
      <c r="I5" s="1026">
        <v>44.1</v>
      </c>
      <c r="J5" s="1023">
        <v>6.9</v>
      </c>
    </row>
    <row r="6" spans="1:12" x14ac:dyDescent="0.25">
      <c r="A6" s="499">
        <v>2022</v>
      </c>
      <c r="B6" s="1011">
        <v>76.58</v>
      </c>
      <c r="C6" s="1012">
        <v>73.98</v>
      </c>
      <c r="D6" s="1012">
        <v>78.989999999999995</v>
      </c>
      <c r="E6" s="1013">
        <v>521</v>
      </c>
      <c r="F6" s="1013">
        <v>132.9</v>
      </c>
      <c r="G6" s="1014">
        <v>42.7</v>
      </c>
      <c r="H6" s="1015">
        <v>41</v>
      </c>
      <c r="I6" s="1016">
        <v>44.2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6.9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810343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677869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109431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43832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759044</v>
      </c>
      <c r="C5" s="70">
        <v>646775</v>
      </c>
      <c r="D5" s="55">
        <v>321816</v>
      </c>
      <c r="E5" s="110">
        <v>324958</v>
      </c>
      <c r="F5" s="55">
        <v>38.200000000000003</v>
      </c>
      <c r="G5" s="55">
        <v>40.200000000000003</v>
      </c>
      <c r="H5" s="110">
        <v>36.299999999999997</v>
      </c>
      <c r="I5" s="55"/>
      <c r="J5" s="70"/>
      <c r="K5" s="55"/>
      <c r="L5" s="55"/>
      <c r="M5" s="71">
        <v>38</v>
      </c>
      <c r="N5" s="71">
        <v>31</v>
      </c>
      <c r="O5" s="71">
        <v>44</v>
      </c>
    </row>
    <row r="6" spans="1:16" x14ac:dyDescent="0.25">
      <c r="A6" s="215">
        <v>2021</v>
      </c>
      <c r="B6" s="212">
        <v>785183</v>
      </c>
      <c r="C6" s="212">
        <v>663855</v>
      </c>
      <c r="D6" s="58">
        <v>329109</v>
      </c>
      <c r="E6" s="160">
        <v>334746</v>
      </c>
      <c r="F6" s="58">
        <v>39.299999999999997</v>
      </c>
      <c r="G6" s="58">
        <v>41.3</v>
      </c>
      <c r="H6" s="160">
        <v>37.5</v>
      </c>
      <c r="I6" s="58">
        <v>82132</v>
      </c>
      <c r="J6" s="212">
        <v>59059</v>
      </c>
      <c r="K6" s="58">
        <v>22591</v>
      </c>
      <c r="L6" s="58">
        <v>36468</v>
      </c>
      <c r="M6" s="214">
        <v>35</v>
      </c>
      <c r="N6" s="214">
        <v>28</v>
      </c>
      <c r="O6" s="214">
        <v>41</v>
      </c>
    </row>
    <row r="7" spans="1:16" x14ac:dyDescent="0.25">
      <c r="A7" s="229">
        <v>2022</v>
      </c>
      <c r="B7" s="167">
        <v>810343</v>
      </c>
      <c r="C7" s="167">
        <v>677869</v>
      </c>
      <c r="D7" s="94">
        <v>334768</v>
      </c>
      <c r="E7" s="169">
        <v>343101</v>
      </c>
      <c r="F7" s="94">
        <v>40.200000000000003</v>
      </c>
      <c r="G7" s="58">
        <v>42.1</v>
      </c>
      <c r="H7" s="160">
        <v>38.6</v>
      </c>
      <c r="I7" s="94">
        <v>94808</v>
      </c>
      <c r="J7" s="167">
        <v>50726</v>
      </c>
      <c r="K7" s="94">
        <v>19075</v>
      </c>
      <c r="L7" s="94">
        <v>31651</v>
      </c>
      <c r="M7" s="214">
        <v>30</v>
      </c>
      <c r="N7" s="214">
        <v>24</v>
      </c>
      <c r="O7" s="214">
        <v>36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109431</v>
      </c>
      <c r="J8" s="1072">
        <v>43832</v>
      </c>
      <c r="K8" s="1073">
        <v>16521</v>
      </c>
      <c r="L8" s="1073">
        <v>27311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82132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94808</v>
      </c>
      <c r="F14" s="514">
        <f>A5</f>
        <v>2020</v>
      </c>
      <c r="G14" s="310">
        <f>IF(ISBLANK(E5),"",E5)</f>
        <v>324958</v>
      </c>
      <c r="H14" s="310">
        <f>IF(ISBLANK(D5),"",D5)</f>
        <v>321816</v>
      </c>
      <c r="K14" s="514">
        <f>A6</f>
        <v>2021</v>
      </c>
      <c r="L14" s="310">
        <f>IF(ISBLANK(L6),"",L6)</f>
        <v>36468</v>
      </c>
      <c r="M14" s="310">
        <f>IF(ISBLANK(K6),"",K6)</f>
        <v>22591</v>
      </c>
    </row>
    <row r="15" spans="1:16" x14ac:dyDescent="0.25">
      <c r="A15" s="481">
        <f>A8</f>
        <v>2023</v>
      </c>
      <c r="B15" s="311">
        <f t="shared" si="0"/>
        <v>109431</v>
      </c>
      <c r="F15" s="486">
        <f t="shared" ref="F15:F16" si="1">A6</f>
        <v>2021</v>
      </c>
      <c r="G15" s="479">
        <f t="shared" ref="G15:G16" si="2">IF(ISBLANK(E6),"",E6)</f>
        <v>334746</v>
      </c>
      <c r="H15" s="479">
        <f t="shared" ref="H15:H16" si="3">IF(ISBLANK(D6),"",D6)</f>
        <v>329109</v>
      </c>
      <c r="K15" s="486">
        <f>A7</f>
        <v>2022</v>
      </c>
      <c r="L15" s="479">
        <f t="shared" ref="L15:L16" si="4">IF(ISBLANK(L7),"",L7)</f>
        <v>31651</v>
      </c>
      <c r="M15" s="479">
        <f t="shared" ref="M15:M16" si="5">IF(ISBLANK(K7),"",K7)</f>
        <v>19075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343101</v>
      </c>
      <c r="H16" s="311">
        <f t="shared" si="3"/>
        <v>334768</v>
      </c>
      <c r="K16" s="481">
        <f>A8</f>
        <v>2023</v>
      </c>
      <c r="L16" s="311">
        <f t="shared" si="4"/>
        <v>27311</v>
      </c>
      <c r="M16" s="311">
        <f t="shared" si="5"/>
        <v>16521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759044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785183</v>
      </c>
      <c r="C21" s="373"/>
      <c r="D21" s="197"/>
      <c r="F21" s="514">
        <f>A5</f>
        <v>2020</v>
      </c>
      <c r="G21" s="310">
        <f>IF(ISBLANK(E5),"",E5)</f>
        <v>324958</v>
      </c>
      <c r="H21" s="310">
        <f>IF(ISBLANK(D5),"",D5)</f>
        <v>321816</v>
      </c>
      <c r="K21" s="514">
        <f>A6</f>
        <v>2021</v>
      </c>
      <c r="L21" s="310">
        <f>IF(ISBLANK(L6),"",L6)</f>
        <v>36468</v>
      </c>
      <c r="M21" s="310">
        <f>IF(ISBLANK(K6),"",K6)</f>
        <v>22591</v>
      </c>
    </row>
    <row r="22" spans="1:15" x14ac:dyDescent="0.25">
      <c r="A22" s="481">
        <f t="shared" si="6"/>
        <v>2022</v>
      </c>
      <c r="B22" s="311">
        <f t="shared" si="7"/>
        <v>810343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334746</v>
      </c>
      <c r="H22" s="479">
        <f t="shared" ref="H22:H23" si="10">IF(ISBLANK(D6),"",D6)</f>
        <v>329109</v>
      </c>
      <c r="K22" s="486">
        <f>A7</f>
        <v>2022</v>
      </c>
      <c r="L22" s="479">
        <f>IF(ISBLANK(L7),"",L7)</f>
        <v>31651</v>
      </c>
      <c r="M22" s="479">
        <f>IF(ISBLANK(K7),"",K7)</f>
        <v>19075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343101</v>
      </c>
      <c r="H23" s="311">
        <f t="shared" si="10"/>
        <v>334768</v>
      </c>
      <c r="K23" s="481">
        <f>A8</f>
        <v>2023</v>
      </c>
      <c r="L23" s="311">
        <f>IF(ISBLANK(L8),"",L8)</f>
        <v>27311</v>
      </c>
      <c r="M23" s="311">
        <f>IF(ISBLANK(K8),"",K8)</f>
        <v>16521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759044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785183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810343</v>
      </c>
      <c r="C28" s="373"/>
      <c r="D28" s="197"/>
      <c r="F28" s="514">
        <f>A5</f>
        <v>2020</v>
      </c>
      <c r="G28" s="310">
        <f>IF(ISBLANK(H5),"",H5)</f>
        <v>36.299999999999997</v>
      </c>
      <c r="H28" s="310">
        <f>IF(ISBLANK(G5),"",G5)</f>
        <v>40.200000000000003</v>
      </c>
      <c r="K28" s="514">
        <f>A5</f>
        <v>2020</v>
      </c>
      <c r="L28" s="310">
        <f>IF(ISBLANK(O5),"",O5)</f>
        <v>44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37.5</v>
      </c>
      <c r="H29" s="479">
        <f t="shared" ref="H29:H30" si="15">IF(ISBLANK(G6),"",G6)</f>
        <v>41.3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38.6</v>
      </c>
      <c r="H30" s="311">
        <f t="shared" si="15"/>
        <v>42.1</v>
      </c>
      <c r="K30" s="481">
        <f t="shared" si="16"/>
        <v>2022</v>
      </c>
      <c r="L30" s="311">
        <f t="shared" si="17"/>
        <v>36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36.299999999999997</v>
      </c>
      <c r="H35" s="310">
        <f>IF(ISBLANK(G5),"",G5)</f>
        <v>40.200000000000003</v>
      </c>
      <c r="K35" s="514">
        <f>A5</f>
        <v>2020</v>
      </c>
      <c r="L35" s="310">
        <f>IF(ISBLANK(O5),"",O5)</f>
        <v>44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37.5</v>
      </c>
      <c r="H36" s="479">
        <f t="shared" ref="H36:H37" si="21">IF(ISBLANK(G6),"",G6)</f>
        <v>41.3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38.6</v>
      </c>
      <c r="H37" s="311">
        <f t="shared" si="21"/>
        <v>42.1</v>
      </c>
      <c r="K37" s="481">
        <f t="shared" si="22"/>
        <v>2022</v>
      </c>
      <c r="L37" s="311">
        <f t="shared" si="23"/>
        <v>36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15.3</v>
      </c>
      <c r="C6" s="35">
        <v>16.600000000000001</v>
      </c>
      <c r="D6" s="63">
        <v>14.6</v>
      </c>
      <c r="E6" s="35">
        <v>55.8</v>
      </c>
      <c r="F6" s="35">
        <v>51.3</v>
      </c>
      <c r="G6" s="35">
        <v>58.6</v>
      </c>
      <c r="H6" s="292">
        <v>28.8</v>
      </c>
      <c r="I6" s="35">
        <v>32.1</v>
      </c>
      <c r="J6" s="63">
        <v>26.8</v>
      </c>
      <c r="M6" s="127" t="s">
        <v>16</v>
      </c>
      <c r="N6" s="935">
        <f>IF(ISBLANK(B8),"",B8)</f>
        <v>13.7</v>
      </c>
      <c r="O6" s="935">
        <f>IF(ISBLANK(E8),"",E8)</f>
        <v>53.3</v>
      </c>
      <c r="P6" s="128">
        <f>IF(ISBLANK(H8),"",H8)</f>
        <v>33</v>
      </c>
    </row>
    <row r="7" spans="1:19" x14ac:dyDescent="0.25">
      <c r="A7" s="286">
        <v>2022</v>
      </c>
      <c r="B7" s="167">
        <v>14.2</v>
      </c>
      <c r="C7" s="94">
        <v>15.4</v>
      </c>
      <c r="D7" s="169">
        <v>13.5</v>
      </c>
      <c r="E7" s="94">
        <v>54.7</v>
      </c>
      <c r="F7" s="94">
        <v>50.4</v>
      </c>
      <c r="G7" s="94">
        <v>57.3</v>
      </c>
      <c r="H7" s="167">
        <v>31.1</v>
      </c>
      <c r="I7" s="94">
        <v>34.200000000000003</v>
      </c>
      <c r="J7" s="169">
        <v>29.3</v>
      </c>
    </row>
    <row r="8" spans="1:19" x14ac:dyDescent="0.25">
      <c r="A8" s="218">
        <v>2023</v>
      </c>
      <c r="B8" s="167">
        <v>13.7</v>
      </c>
      <c r="C8" s="94">
        <v>14.9</v>
      </c>
      <c r="D8" s="169">
        <v>13</v>
      </c>
      <c r="E8" s="94">
        <v>53.3</v>
      </c>
      <c r="F8" s="94">
        <v>49.4</v>
      </c>
      <c r="G8" s="94">
        <v>55.6</v>
      </c>
      <c r="H8" s="167">
        <v>33</v>
      </c>
      <c r="I8" s="94">
        <v>35.700000000000003</v>
      </c>
      <c r="J8" s="169">
        <v>31.4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</v>
      </c>
      <c r="O12" s="936">
        <f>IF(ISBLANK(G8),"",G8)</f>
        <v>55.6</v>
      </c>
      <c r="P12" s="938">
        <f>IF(ISBLANK(J8),"",J8)</f>
        <v>31.4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14.9</v>
      </c>
      <c r="O13" s="937">
        <f>IF(ISBLANK(F8),"",F8)</f>
        <v>49.4</v>
      </c>
      <c r="P13" s="939">
        <f>IF(ISBLANK(I8),"",I8)</f>
        <v>35.700000000000003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13.7</v>
      </c>
      <c r="O20" s="935">
        <f>IF(ISBLANK(E8),"",E8)</f>
        <v>53.3</v>
      </c>
      <c r="P20" s="940">
        <f>IF(ISBLANK(H8),"",H8)</f>
        <v>33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</v>
      </c>
      <c r="O24" s="936">
        <f>IF(ISBLANK(G8),"",G8)</f>
        <v>55.6</v>
      </c>
      <c r="P24" s="938">
        <f>IF(ISBLANK(J8),"",J8)</f>
        <v>31.4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14.9</v>
      </c>
      <c r="O25" s="937">
        <f>IF(ISBLANK(F8),"",F8)</f>
        <v>49.4</v>
      </c>
      <c r="P25" s="939">
        <f>IF(ISBLANK(I8),"",I8)</f>
        <v>35.700000000000003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157751386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93662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150348806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89267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1590063641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944073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67122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4386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5523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96168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5200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12967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83127392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5.6</v>
      </c>
      <c r="E20" s="600">
        <v>6.3</v>
      </c>
      <c r="F20" s="600">
        <v>7.3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3.8</v>
      </c>
      <c r="E21" s="751">
        <v>4.7</v>
      </c>
      <c r="F21" s="751">
        <v>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1.1000000000000001</v>
      </c>
      <c r="E22" s="752">
        <v>0.3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87.1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7.3</v>
      </c>
      <c r="C30" s="204" t="s">
        <v>493</v>
      </c>
    </row>
    <row r="31" spans="1:11" x14ac:dyDescent="0.25">
      <c r="A31" s="698" t="s">
        <v>1430</v>
      </c>
      <c r="B31" s="734">
        <f>F21</f>
        <v>5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87.1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62935</v>
      </c>
      <c r="C4" s="71">
        <v>3503</v>
      </c>
      <c r="D4" s="71">
        <v>5001</v>
      </c>
      <c r="G4" s="217">
        <f>A4</f>
        <v>2021</v>
      </c>
      <c r="H4" s="289">
        <f>IF(ISBLANK(C4),"",C4)</f>
        <v>3503</v>
      </c>
      <c r="I4" s="289">
        <f>IF(ISBLANK(D4),"",D4)</f>
        <v>5001</v>
      </c>
    </row>
    <row r="5" spans="1:9" x14ac:dyDescent="0.25">
      <c r="A5" s="286">
        <v>2022</v>
      </c>
      <c r="B5" s="214">
        <v>65667</v>
      </c>
      <c r="C5" s="214">
        <v>4109</v>
      </c>
      <c r="D5" s="214">
        <v>6512</v>
      </c>
      <c r="G5" s="286">
        <f t="shared" ref="G5:G6" si="0">A5</f>
        <v>2022</v>
      </c>
      <c r="H5" s="290">
        <f t="shared" ref="H5:H6" si="1">IF(ISBLANK(C5),"",C5)</f>
        <v>4109</v>
      </c>
      <c r="I5" s="290">
        <f t="shared" ref="I5:I6" si="2">IF(ISBLANK(D5),"",D5)</f>
        <v>6512</v>
      </c>
    </row>
    <row r="6" spans="1:9" x14ac:dyDescent="0.25">
      <c r="A6" s="218">
        <v>2023</v>
      </c>
      <c r="B6" s="168">
        <v>67122</v>
      </c>
      <c r="C6" s="168">
        <v>4386</v>
      </c>
      <c r="D6" s="168">
        <v>5523</v>
      </c>
      <c r="G6" s="219">
        <f t="shared" si="0"/>
        <v>2023</v>
      </c>
      <c r="H6" s="291">
        <f t="shared" si="1"/>
        <v>4386</v>
      </c>
      <c r="I6" s="291">
        <f t="shared" si="2"/>
        <v>5523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3503</v>
      </c>
      <c r="I12" s="289">
        <f>IF(ISBLANK(D4),"",D4)</f>
        <v>5001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4109</v>
      </c>
      <c r="I13" s="290">
        <f t="shared" si="4"/>
        <v>6512</v>
      </c>
    </row>
    <row r="14" spans="1:9" x14ac:dyDescent="0.25">
      <c r="G14" s="219">
        <f t="shared" si="3"/>
        <v>2023</v>
      </c>
      <c r="H14" s="291">
        <f t="shared" ref="H14:I14" si="5">IF(ISBLANK(C6),"",C6)</f>
        <v>4386</v>
      </c>
      <c r="I14" s="291">
        <f t="shared" si="5"/>
        <v>5523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81715</v>
      </c>
      <c r="C23" s="71">
        <v>5225</v>
      </c>
      <c r="D23" s="71">
        <v>8395</v>
      </c>
      <c r="G23" s="217">
        <f>A23</f>
        <v>2021</v>
      </c>
      <c r="H23" s="289">
        <f>IF(ISBLANK(C23),"",C23)</f>
        <v>5225</v>
      </c>
      <c r="I23" s="289">
        <f>IF(ISBLANK(D23),"",D23)</f>
        <v>8395</v>
      </c>
    </row>
    <row r="24" spans="1:13" x14ac:dyDescent="0.25">
      <c r="A24" s="286">
        <v>2022</v>
      </c>
      <c r="B24" s="214">
        <v>88519</v>
      </c>
      <c r="C24" s="214">
        <v>5393</v>
      </c>
      <c r="D24" s="214">
        <v>12203</v>
      </c>
      <c r="G24" s="286">
        <f t="shared" ref="G24:G25" si="6">A24</f>
        <v>2022</v>
      </c>
      <c r="H24" s="290">
        <f t="shared" ref="H24:H25" si="7">IF(ISBLANK(C24),"",C24)</f>
        <v>5393</v>
      </c>
      <c r="I24" s="290">
        <f t="shared" ref="I24:I25" si="8">IF(ISBLANK(D24),"",D24)</f>
        <v>12203</v>
      </c>
    </row>
    <row r="25" spans="1:13" x14ac:dyDescent="0.25">
      <c r="A25" s="218">
        <v>2023</v>
      </c>
      <c r="B25" s="168">
        <v>96168</v>
      </c>
      <c r="C25" s="168">
        <v>5200</v>
      </c>
      <c r="D25" s="168">
        <v>12967</v>
      </c>
      <c r="G25" s="219">
        <f t="shared" si="6"/>
        <v>2023</v>
      </c>
      <c r="H25" s="291">
        <f t="shared" si="7"/>
        <v>5200</v>
      </c>
      <c r="I25" s="291">
        <f t="shared" si="8"/>
        <v>12967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5225</v>
      </c>
      <c r="I31" s="289">
        <f>IF(ISBLANK(D23),"",D23)</f>
        <v>8395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5393</v>
      </c>
      <c r="I32" s="290">
        <f t="shared" si="10"/>
        <v>12203</v>
      </c>
    </row>
    <row r="33" spans="7:9" x14ac:dyDescent="0.25">
      <c r="G33" s="219">
        <f t="shared" si="9"/>
        <v>2023</v>
      </c>
      <c r="H33" s="291">
        <f t="shared" ref="H33:I33" si="11">IF(ISBLANK(C25),"",C25)</f>
        <v>5200</v>
      </c>
      <c r="I33" s="291">
        <f t="shared" si="11"/>
        <v>12967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85098697</v>
      </c>
      <c r="C4" s="1077">
        <v>50221</v>
      </c>
      <c r="D4" s="110">
        <v>57932735</v>
      </c>
      <c r="E4" s="70">
        <v>34189</v>
      </c>
      <c r="F4" s="1076">
        <v>16208117</v>
      </c>
      <c r="G4" s="70">
        <v>9565</v>
      </c>
      <c r="H4" s="1078">
        <v>1526123172</v>
      </c>
      <c r="I4" s="1077">
        <v>900644</v>
      </c>
    </row>
    <row r="5" spans="1:9" x14ac:dyDescent="0.25">
      <c r="A5" s="587">
        <v>2021</v>
      </c>
      <c r="B5" s="1079">
        <v>100478164</v>
      </c>
      <c r="C5" s="1080">
        <v>59501</v>
      </c>
      <c r="D5" s="160">
        <v>74156651</v>
      </c>
      <c r="E5" s="212">
        <v>43914</v>
      </c>
      <c r="F5" s="1079">
        <v>5396763</v>
      </c>
      <c r="G5" s="212">
        <v>3196</v>
      </c>
      <c r="H5" s="1081">
        <v>1594327060</v>
      </c>
      <c r="I5" s="1080">
        <v>944133</v>
      </c>
    </row>
    <row r="6" spans="1:9" x14ac:dyDescent="0.25">
      <c r="A6" s="588">
        <v>2022</v>
      </c>
      <c r="B6" s="1082">
        <v>115974432</v>
      </c>
      <c r="C6" s="1083">
        <v>68858</v>
      </c>
      <c r="D6" s="169">
        <v>79419550</v>
      </c>
      <c r="E6" s="167">
        <v>47154</v>
      </c>
      <c r="F6" s="1082">
        <v>9348910</v>
      </c>
      <c r="G6" s="167">
        <v>5551</v>
      </c>
      <c r="H6" s="1084">
        <v>1590063641</v>
      </c>
      <c r="I6" s="1083">
        <v>944073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30839079</v>
      </c>
      <c r="C4" s="1076">
        <v>114207103</v>
      </c>
      <c r="D4" s="1077">
        <v>67399</v>
      </c>
      <c r="E4" s="1076">
        <v>111415032</v>
      </c>
      <c r="F4" s="1077">
        <v>65752</v>
      </c>
    </row>
    <row r="5" spans="1:6" x14ac:dyDescent="0.25">
      <c r="A5" s="480">
        <v>2021</v>
      </c>
      <c r="B5" s="1081">
        <v>30625823</v>
      </c>
      <c r="C5" s="1079">
        <v>136125478</v>
      </c>
      <c r="D5" s="1080">
        <v>80611</v>
      </c>
      <c r="E5" s="1079">
        <v>136167946</v>
      </c>
      <c r="F5" s="1080">
        <v>80636</v>
      </c>
    </row>
    <row r="6" spans="1:6" ht="15.75" thickBot="1" x14ac:dyDescent="0.3">
      <c r="A6" s="960">
        <v>2022</v>
      </c>
      <c r="B6" s="1085">
        <v>83127392</v>
      </c>
      <c r="C6" s="1086">
        <v>157751386</v>
      </c>
      <c r="D6" s="1087">
        <v>93662</v>
      </c>
      <c r="E6" s="1086">
        <v>150348806</v>
      </c>
      <c r="F6" s="1087">
        <v>89267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Београдски регион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1473014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148798</v>
      </c>
      <c r="C66" s="317">
        <f>IF(ISBLANK('DEM2'!L7),"-",'DEM2'!L7)</f>
        <v>157738</v>
      </c>
      <c r="D66" s="395"/>
      <c r="E66" s="317">
        <f>IF(ISBLANK('DEM2'!M8),"-",'DEM2'!M8)</f>
        <v>146757</v>
      </c>
      <c r="F66" s="317">
        <f>IF(ISBLANK('DEM2'!L8),"-",'DEM2'!L8)</f>
        <v>155617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129466</v>
      </c>
      <c r="C67" s="317">
        <f>IF(ISBLANK('DEM2'!O7),"-",'DEM2'!O7)</f>
        <v>130640</v>
      </c>
      <c r="D67" s="395"/>
      <c r="E67" s="317">
        <f>IF(ISBLANK('DEM2'!P8),"-",'DEM2'!P8)</f>
        <v>132374</v>
      </c>
      <c r="F67" s="317">
        <f>IF(ISBLANK('DEM2'!O8),"-",'DEM2'!O8)</f>
        <v>131881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564850</v>
      </c>
      <c r="C68" s="414">
        <f>IF(ISBLANK('DEM2'!R7),"-",'DEM2'!R7)</f>
        <v>526044</v>
      </c>
      <c r="D68" s="420"/>
      <c r="E68" s="414">
        <f>IF(ISBLANK('DEM2'!S8),"-",'DEM2'!S8)</f>
        <v>562731</v>
      </c>
      <c r="F68" s="414">
        <f>IF(ISBLANK('DEM2'!R8),"-",'DEM2'!R8)</f>
        <v>524981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109431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43832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10.5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3.2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1590063641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944073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79419550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22897834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47154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115974432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68858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9348910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5551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157751386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93662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150348806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89267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67122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96168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83127392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32670</v>
      </c>
      <c r="C300" s="808">
        <f>IF(ISBLANK(POLJ3!C4),"-",POLJ3!C4)</f>
        <v>4719</v>
      </c>
      <c r="D300" s="1153">
        <f>IF(ISBLANK(POLJ3!D4),"-",POLJ3!D4)</f>
        <v>27951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40841</v>
      </c>
      <c r="C301" s="789">
        <f>IF(ISBLANK(POLJ3!C5),"-",POLJ3!C5)</f>
        <v>26019</v>
      </c>
      <c r="D301" s="1154">
        <f>IF(ISBLANK(POLJ3!D5),"-",POLJ3!D5)</f>
        <v>14822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47</v>
      </c>
      <c r="C302" s="790">
        <f>IF(ISBLANK(POLJ3!C6),"-",POLJ3!C6)</f>
        <v>7</v>
      </c>
      <c r="D302" s="1155">
        <f>IF(ISBLANK(POLJ3!D6),"-",POLJ3!D6)</f>
        <v>40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3280</v>
      </c>
      <c r="C303" s="791">
        <f>IF(ISBLANK(POLJ3!C7),"-",POLJ3!C7)</f>
        <v>1127</v>
      </c>
      <c r="D303" s="1164">
        <f>IF(ISBLANK(POLJ3!D7),"-",POLJ3!D7)</f>
        <v>2153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33244</v>
      </c>
      <c r="C304" s="807">
        <f>IF(ISBLANK(POLJ3!C8),"-",POLJ3!C8)</f>
        <v>4477</v>
      </c>
      <c r="D304" s="1122">
        <f>IF(ISBLANK(POLJ3!D8),"-",POLJ3!D8)</f>
        <v>28767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1766.51</v>
      </c>
      <c r="C310" s="1123"/>
      <c r="D310" s="3"/>
      <c r="E310" s="5"/>
      <c r="F310" s="5"/>
      <c r="G310" s="815" t="s">
        <v>765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106721.45</v>
      </c>
      <c r="C311" s="1124"/>
      <c r="D311" s="3"/>
      <c r="E311" s="5"/>
      <c r="F311" s="5"/>
      <c r="G311" s="810" t="s">
        <v>766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12615.72</v>
      </c>
      <c r="C312" s="1124"/>
      <c r="D312" s="3"/>
      <c r="E312" s="5"/>
      <c r="F312" s="5"/>
      <c r="G312" s="810" t="s">
        <v>767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766.29</v>
      </c>
      <c r="C313" s="1124"/>
      <c r="D313" s="3"/>
      <c r="E313" s="5"/>
      <c r="F313" s="5"/>
      <c r="G313" s="812" t="s">
        <v>768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123.71</v>
      </c>
      <c r="C314" s="1124"/>
      <c r="D314" s="3"/>
      <c r="E314" s="5"/>
      <c r="F314" s="5"/>
      <c r="G314" s="814" t="s">
        <v>16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14395.51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136389.19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232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2174</v>
      </c>
      <c r="I365" s="789">
        <f>IF(ISBLANK(OBRAZ2!I7),"-",OBRAZ2!I7)</f>
        <v>2017</v>
      </c>
      <c r="J365" s="789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16352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198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64086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63955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3655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1172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15002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1098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1429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1780671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47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643122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2875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536756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6162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148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8.8000000000000007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85.8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81.599999999999994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6.8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309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882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2.2999999999999998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101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11182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12371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4.5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8052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3067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7441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4601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6351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1073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38.4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40.729999999999997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41.43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42.84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10.5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42.84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42.5</v>
      </c>
      <c r="C4" s="721"/>
      <c r="D4" s="710"/>
      <c r="E4" s="711"/>
      <c r="F4" s="712"/>
    </row>
    <row r="5" spans="1:6" x14ac:dyDescent="0.25">
      <c r="A5" s="286">
        <v>2012</v>
      </c>
      <c r="B5" s="614">
        <v>40.729999999999997</v>
      </c>
      <c r="C5" s="722"/>
      <c r="D5" s="713"/>
      <c r="E5" s="641"/>
      <c r="F5" s="714"/>
    </row>
    <row r="6" spans="1:6" x14ac:dyDescent="0.25">
      <c r="A6" s="286">
        <v>2013</v>
      </c>
      <c r="B6" s="614">
        <v>41.43</v>
      </c>
      <c r="C6" s="722"/>
      <c r="D6" s="715"/>
      <c r="E6" s="609"/>
      <c r="F6" s="716"/>
    </row>
    <row r="7" spans="1:6" x14ac:dyDescent="0.25">
      <c r="A7" s="219">
        <v>2014</v>
      </c>
      <c r="B7" s="615">
        <v>42.84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33244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22564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34406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1766.51</v>
      </c>
      <c r="G3" s="217" t="s">
        <v>765</v>
      </c>
      <c r="H3" s="71">
        <v>53180</v>
      </c>
    </row>
    <row r="4" spans="1:9" x14ac:dyDescent="0.25">
      <c r="A4" s="286" t="s">
        <v>760</v>
      </c>
      <c r="B4" s="214">
        <v>106721.45</v>
      </c>
      <c r="G4" s="286" t="s">
        <v>766</v>
      </c>
      <c r="H4" s="214">
        <v>202701</v>
      </c>
    </row>
    <row r="5" spans="1:9" x14ac:dyDescent="0.25">
      <c r="A5" s="286" t="s">
        <v>761</v>
      </c>
      <c r="B5" s="214">
        <v>12615.72</v>
      </c>
      <c r="G5" s="286" t="s">
        <v>767</v>
      </c>
      <c r="H5" s="214">
        <v>78974</v>
      </c>
    </row>
    <row r="6" spans="1:9" x14ac:dyDescent="0.25">
      <c r="A6" s="286" t="s">
        <v>762</v>
      </c>
      <c r="B6" s="214">
        <v>766.29</v>
      </c>
      <c r="G6" s="286" t="s">
        <v>768</v>
      </c>
      <c r="H6" s="214">
        <v>1209997</v>
      </c>
    </row>
    <row r="7" spans="1:9" x14ac:dyDescent="0.25">
      <c r="A7" s="286" t="s">
        <v>763</v>
      </c>
      <c r="B7" s="214">
        <v>123.71</v>
      </c>
      <c r="G7" s="1" t="s">
        <v>24</v>
      </c>
      <c r="H7" s="288">
        <v>1544852</v>
      </c>
    </row>
    <row r="8" spans="1:9" x14ac:dyDescent="0.25">
      <c r="A8" s="287" t="s">
        <v>764</v>
      </c>
      <c r="B8" s="73">
        <v>14395.51</v>
      </c>
    </row>
    <row r="9" spans="1:9" x14ac:dyDescent="0.25">
      <c r="A9" s="1" t="s">
        <v>24</v>
      </c>
      <c r="B9" s="288">
        <v>136389.19</v>
      </c>
      <c r="I9" s="41" t="s">
        <v>876</v>
      </c>
    </row>
    <row r="10" spans="1:9" x14ac:dyDescent="0.25">
      <c r="G10" s="29" t="s">
        <v>775</v>
      </c>
      <c r="H10" s="58">
        <v>111382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32670</v>
      </c>
      <c r="C4" s="55">
        <v>4719</v>
      </c>
      <c r="D4" s="110">
        <v>27951</v>
      </c>
    </row>
    <row r="5" spans="1:4" ht="30" customHeight="1" x14ac:dyDescent="0.25">
      <c r="A5" s="274" t="s">
        <v>884</v>
      </c>
      <c r="B5" s="212">
        <v>40841</v>
      </c>
      <c r="C5" s="58">
        <v>26019</v>
      </c>
      <c r="D5" s="160">
        <v>14822</v>
      </c>
    </row>
    <row r="6" spans="1:4" x14ac:dyDescent="0.25">
      <c r="A6" s="274" t="s">
        <v>772</v>
      </c>
      <c r="B6" s="212">
        <v>47</v>
      </c>
      <c r="C6" s="58">
        <v>7</v>
      </c>
      <c r="D6" s="160">
        <v>40</v>
      </c>
    </row>
    <row r="7" spans="1:4" ht="30" x14ac:dyDescent="0.25">
      <c r="A7" s="274" t="s">
        <v>773</v>
      </c>
      <c r="B7" s="212">
        <v>3280</v>
      </c>
      <c r="C7" s="58">
        <v>1127</v>
      </c>
      <c r="D7" s="160">
        <v>2153</v>
      </c>
    </row>
    <row r="8" spans="1:4" x14ac:dyDescent="0.25">
      <c r="A8" s="201" t="s">
        <v>774</v>
      </c>
      <c r="B8" s="72">
        <v>33244</v>
      </c>
      <c r="C8" s="61">
        <v>4477</v>
      </c>
      <c r="D8" s="111">
        <v>28767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14.893617021276595</v>
      </c>
      <c r="C14" s="276">
        <f>D6/B6*100</f>
        <v>85.106382978723403</v>
      </c>
    </row>
    <row r="15" spans="1:4" ht="60" x14ac:dyDescent="0.25">
      <c r="A15" s="277" t="s">
        <v>885</v>
      </c>
      <c r="B15" s="282">
        <f>C5/B5*100</f>
        <v>63.708038490732356</v>
      </c>
      <c r="C15" s="278">
        <f>D5/B5*100</f>
        <v>36.291961509267644</v>
      </c>
    </row>
    <row r="16" spans="1:4" ht="30" x14ac:dyDescent="0.25">
      <c r="A16" s="279" t="s">
        <v>821</v>
      </c>
      <c r="B16" s="283">
        <f>C4/B4*100</f>
        <v>14.444444444444443</v>
      </c>
      <c r="C16" s="280">
        <f>D4/B4*100</f>
        <v>85.555555555555557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14.893617021276595</v>
      </c>
      <c r="C21" s="276">
        <f>C14</f>
        <v>85.106382978723403</v>
      </c>
    </row>
    <row r="22" spans="1:3" ht="60" x14ac:dyDescent="0.25">
      <c r="A22" s="277" t="s">
        <v>823</v>
      </c>
      <c r="B22" s="282">
        <f t="shared" ref="B22:C23" si="0">B15</f>
        <v>63.708038490732356</v>
      </c>
      <c r="C22" s="278">
        <f t="shared" si="0"/>
        <v>36.291961509267644</v>
      </c>
    </row>
    <row r="23" spans="1:3" ht="30" x14ac:dyDescent="0.25">
      <c r="A23" s="279" t="s">
        <v>858</v>
      </c>
      <c r="B23" s="285">
        <f t="shared" si="0"/>
        <v>14.444444444444443</v>
      </c>
      <c r="C23" s="284">
        <f t="shared" si="0"/>
        <v>85.555555555555557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232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22130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52.3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35063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81.400000000000006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16352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73391</v>
      </c>
      <c r="C6" s="973">
        <v>66230</v>
      </c>
      <c r="D6" s="945">
        <v>7161</v>
      </c>
      <c r="E6" s="973">
        <v>71466</v>
      </c>
      <c r="F6" s="973">
        <v>64411</v>
      </c>
      <c r="G6" s="945">
        <v>7055</v>
      </c>
      <c r="H6" s="599">
        <v>73127</v>
      </c>
      <c r="I6" s="616">
        <v>65283</v>
      </c>
      <c r="J6" s="945">
        <v>7844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3164</v>
      </c>
      <c r="C7" s="975">
        <v>2946</v>
      </c>
      <c r="D7" s="976">
        <v>218</v>
      </c>
      <c r="E7" s="975">
        <v>2589</v>
      </c>
      <c r="F7" s="975">
        <v>2437</v>
      </c>
      <c r="G7" s="976">
        <v>152</v>
      </c>
      <c r="H7" s="753">
        <v>2174</v>
      </c>
      <c r="I7" s="690">
        <v>2017</v>
      </c>
      <c r="J7" s="976">
        <v>157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1108</v>
      </c>
      <c r="C8" s="978">
        <v>1057</v>
      </c>
      <c r="D8" s="979">
        <v>51</v>
      </c>
      <c r="E8" s="978">
        <v>873</v>
      </c>
      <c r="F8" s="978">
        <v>839</v>
      </c>
      <c r="G8" s="979">
        <v>34</v>
      </c>
      <c r="H8" s="754">
        <v>505</v>
      </c>
      <c r="I8" s="691">
        <v>457</v>
      </c>
      <c r="J8" s="979">
        <v>48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</v>
      </c>
      <c r="C12" s="600">
        <v>25</v>
      </c>
      <c r="D12" s="600">
        <v>37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</v>
      </c>
      <c r="C13" s="751">
        <v>6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54202</v>
      </c>
      <c r="C14" s="751">
        <v>56388</v>
      </c>
      <c r="D14" s="751">
        <v>57156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2893</v>
      </c>
      <c r="C16" s="1029">
        <v>2087</v>
      </c>
      <c r="D16" s="751">
        <v>2020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14330</v>
      </c>
      <c r="C17" s="752">
        <v>14621</v>
      </c>
      <c r="D17" s="752">
        <v>14332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5.1772871015587828E-2</v>
      </c>
      <c r="C21" s="289">
        <f>C12/SUM(C12:C17)*100</f>
        <v>3.418709915626239E-2</v>
      </c>
      <c r="D21" s="289">
        <f>D12/SUM(D12:D17)*100</f>
        <v>5.0309334421102719E-2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5.5970671368203067E-3</v>
      </c>
      <c r="C22" s="290">
        <f>C13/SUM(C12:C17)*100</f>
        <v>8.2049037975029729E-3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75.843058237483561</v>
      </c>
      <c r="C23" s="290">
        <f>C14/SUM(C12:C17)*100</f>
        <v>77.109685888932958</v>
      </c>
      <c r="D23" s="290">
        <f>D14/SUM(D12:D17)*100</f>
        <v>77.715684274933722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4.0480788067052869</v>
      </c>
      <c r="C25" s="290">
        <f>C16/SUM(C12:C17)*100</f>
        <v>2.8539390375647846</v>
      </c>
      <c r="D25" s="290">
        <f>D16/SUM(D12:D17)*100</f>
        <v>2.7466177170439869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20.051493017658746</v>
      </c>
      <c r="C26" s="291">
        <f>C17/SUM(C12:C17)*100</f>
        <v>19.993983070548499</v>
      </c>
      <c r="D26" s="291">
        <f>D17/SUM(D12:D17)*100</f>
        <v>19.487388673601195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11.9</v>
      </c>
      <c r="C7" s="600">
        <v>10.8</v>
      </c>
      <c r="D7" s="600">
        <v>12.6</v>
      </c>
    </row>
    <row r="8" spans="1:6" x14ac:dyDescent="0.25">
      <c r="A8" s="695" t="s">
        <v>944</v>
      </c>
      <c r="B8" s="751">
        <v>9</v>
      </c>
      <c r="C8" s="751">
        <v>13.2</v>
      </c>
      <c r="D8" s="751">
        <v>12.2</v>
      </c>
    </row>
    <row r="9" spans="1:6" x14ac:dyDescent="0.25">
      <c r="A9" s="696" t="s">
        <v>224</v>
      </c>
      <c r="B9" s="752">
        <v>79.099999999999994</v>
      </c>
      <c r="C9" s="752">
        <v>76</v>
      </c>
      <c r="D9" s="752">
        <v>75.3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11.9</v>
      </c>
      <c r="C13" s="697">
        <f t="shared" ref="C13:D13" si="1">IF(ISBLANK(C7),"",C7)</f>
        <v>10.8</v>
      </c>
      <c r="D13" s="697">
        <f t="shared" si="1"/>
        <v>12.6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</v>
      </c>
      <c r="C14" s="698">
        <f t="shared" si="2"/>
        <v>13.2</v>
      </c>
      <c r="D14" s="698">
        <f t="shared" si="2"/>
        <v>12.2</v>
      </c>
    </row>
    <row r="15" spans="1:6" x14ac:dyDescent="0.25">
      <c r="A15" s="702" t="s">
        <v>1630</v>
      </c>
      <c r="B15" s="699">
        <f t="shared" si="2"/>
        <v>79.099999999999994</v>
      </c>
      <c r="C15" s="699">
        <f t="shared" si="2"/>
        <v>76</v>
      </c>
      <c r="D15" s="699">
        <f t="shared" si="2"/>
        <v>75.3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11.9</v>
      </c>
      <c r="C18" s="697">
        <f t="shared" ref="C18:D18" si="4">IF(ISBLANK(C7),"",C7)</f>
        <v>10.8</v>
      </c>
      <c r="D18" s="697">
        <f t="shared" si="4"/>
        <v>12.6</v>
      </c>
    </row>
    <row r="19" spans="1:5" x14ac:dyDescent="0.25">
      <c r="A19" s="701" t="s">
        <v>1632</v>
      </c>
      <c r="B19" s="698">
        <f t="shared" ref="B19:D20" si="5">IF(ISBLANK(B8),"",B8)</f>
        <v>9</v>
      </c>
      <c r="C19" s="698">
        <f t="shared" si="5"/>
        <v>13.2</v>
      </c>
      <c r="D19" s="698">
        <f t="shared" si="5"/>
        <v>12.2</v>
      </c>
    </row>
    <row r="20" spans="1:5" x14ac:dyDescent="0.25">
      <c r="A20" s="702" t="s">
        <v>1633</v>
      </c>
      <c r="B20" s="699">
        <f t="shared" si="5"/>
        <v>79.099999999999994</v>
      </c>
      <c r="C20" s="699">
        <f t="shared" si="5"/>
        <v>76</v>
      </c>
      <c r="D20" s="699">
        <f t="shared" si="5"/>
        <v>75.3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91.6</v>
      </c>
      <c r="C5" s="611">
        <v>93</v>
      </c>
      <c r="D5" s="1030">
        <v>92.4</v>
      </c>
      <c r="F5" s="28"/>
      <c r="G5" s="693">
        <f>A5</f>
        <v>2020</v>
      </c>
      <c r="H5" s="669">
        <f>IF(ISBLANK(B5),"",B5)</f>
        <v>91.6</v>
      </c>
      <c r="I5" s="618">
        <f t="shared" ref="H5:I7" si="0">IF(ISBLANK(C5),"",C5)</f>
        <v>93</v>
      </c>
    </row>
    <row r="6" spans="1:10" x14ac:dyDescent="0.25">
      <c r="A6" s="749">
        <v>2021</v>
      </c>
      <c r="B6" s="601">
        <v>91.7</v>
      </c>
      <c r="C6" s="612">
        <v>92</v>
      </c>
      <c r="D6" s="946">
        <v>91.8</v>
      </c>
      <c r="F6" s="44"/>
      <c r="G6" s="693">
        <f t="shared" ref="G6:G7" si="1">A6</f>
        <v>2021</v>
      </c>
      <c r="H6" s="670">
        <f t="shared" si="0"/>
        <v>91.7</v>
      </c>
      <c r="I6" s="619">
        <f t="shared" si="0"/>
        <v>92</v>
      </c>
    </row>
    <row r="7" spans="1:10" x14ac:dyDescent="0.25">
      <c r="A7" s="750">
        <v>2022</v>
      </c>
      <c r="B7" s="601">
        <v>90.8</v>
      </c>
      <c r="C7" s="612">
        <v>91.9</v>
      </c>
      <c r="D7" s="946">
        <v>91.4</v>
      </c>
      <c r="F7" s="44"/>
      <c r="G7" s="693">
        <f t="shared" si="1"/>
        <v>2022</v>
      </c>
      <c r="H7" s="671">
        <f t="shared" si="0"/>
        <v>90.8</v>
      </c>
      <c r="I7" s="620">
        <f t="shared" si="0"/>
        <v>91.9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91.6</v>
      </c>
      <c r="I13" s="618">
        <f>IF(ISBLANK(C5),"",C5)</f>
        <v>93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91.7</v>
      </c>
      <c r="I14" s="619">
        <f t="shared" si="3"/>
        <v>92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90.8</v>
      </c>
      <c r="I15" s="620">
        <f t="shared" si="4"/>
        <v>91.9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Београдски регион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1473014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148798</v>
      </c>
      <c r="C66" s="348">
        <f>IF(ISBLANK('DEM2'!L7),"-",'DEM2'!L7)</f>
        <v>157738</v>
      </c>
      <c r="D66" s="394"/>
      <c r="E66" s="348">
        <f>IF(ISBLANK('DEM2'!M8),"-",'DEM2'!M8)</f>
        <v>146757</v>
      </c>
      <c r="F66" s="348">
        <f>IF(ISBLANK('DEM2'!L8),"-",'DEM2'!L8)</f>
        <v>155617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129466</v>
      </c>
      <c r="C67" s="345">
        <f>IF(ISBLANK('DEM2'!O7),"-",'DEM2'!O7)</f>
        <v>130640</v>
      </c>
      <c r="D67" s="393"/>
      <c r="E67" s="345">
        <f>IF(ISBLANK('DEM2'!P8),"-",'DEM2'!P8)</f>
        <v>132374</v>
      </c>
      <c r="F67" s="345">
        <f>IF(ISBLANK('DEM2'!O8),"-",'DEM2'!O8)</f>
        <v>131881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564850</v>
      </c>
      <c r="C68" s="317">
        <f>IF(ISBLANK('DEM2'!R7),"-",'DEM2'!R7)</f>
        <v>526044</v>
      </c>
      <c r="D68" s="395"/>
      <c r="E68" s="317">
        <f>IF(ISBLANK('DEM2'!S8),"-",'DEM2'!S8)</f>
        <v>562731</v>
      </c>
      <c r="F68" s="317">
        <f>IF(ISBLANK('DEM2'!R8),"-",'DEM2'!R8)</f>
        <v>524981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109431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43832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10.5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3.2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1590063641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944073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79419550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22897834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47154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115974432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68858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9348910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5551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157751386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93662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150348806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89267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67122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96168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83127392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32670</v>
      </c>
      <c r="C300" s="808">
        <f>IF(ISBLANK(POLJ3!C4),"-",POLJ3!C4)</f>
        <v>4719</v>
      </c>
      <c r="D300" s="1153">
        <f>IF(ISBLANK(POLJ3!D4),"-",POLJ3!D4)</f>
        <v>27951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40841</v>
      </c>
      <c r="C301" s="789">
        <f>IF(ISBLANK(POLJ3!C5),"-",POLJ3!C5)</f>
        <v>26019</v>
      </c>
      <c r="D301" s="1154">
        <f>IF(ISBLANK(POLJ3!D5),"-",POLJ3!D5)</f>
        <v>14822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47</v>
      </c>
      <c r="C302" s="790">
        <f>IF(ISBLANK(POLJ3!C6),"-",POLJ3!C6)</f>
        <v>7</v>
      </c>
      <c r="D302" s="1155">
        <f>IF(ISBLANK(POLJ3!D6),"-",POLJ3!D6)</f>
        <v>40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3280</v>
      </c>
      <c r="C303" s="791">
        <f>IF(ISBLANK(POLJ3!C7),"-",POLJ3!C7)</f>
        <v>1127</v>
      </c>
      <c r="D303" s="1164">
        <f>IF(ISBLANK(POLJ3!D7),"-",POLJ3!D7)</f>
        <v>2153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33244</v>
      </c>
      <c r="C304" s="807">
        <f>IF(ISBLANK(POLJ3!C8),"-",POLJ3!C8)</f>
        <v>4477</v>
      </c>
      <c r="D304" s="1122">
        <f>IF(ISBLANK(POLJ3!D8),"-",POLJ3!D8)</f>
        <v>28767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1766.51</v>
      </c>
      <c r="C310" s="1123"/>
      <c r="D310" s="3"/>
      <c r="E310" s="5"/>
      <c r="F310" s="5"/>
      <c r="G310" s="815" t="s">
        <v>854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106721.45</v>
      </c>
      <c r="C311" s="1124"/>
      <c r="D311" s="3"/>
      <c r="E311" s="5"/>
      <c r="F311" s="5"/>
      <c r="G311" s="810" t="s">
        <v>855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12615.72</v>
      </c>
      <c r="C312" s="1124"/>
      <c r="D312" s="3"/>
      <c r="E312" s="5"/>
      <c r="F312" s="5"/>
      <c r="G312" s="810" t="s">
        <v>856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766.29</v>
      </c>
      <c r="C313" s="1124"/>
      <c r="D313" s="3"/>
      <c r="E313" s="5"/>
      <c r="F313" s="5"/>
      <c r="G313" s="812" t="s">
        <v>857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123.71</v>
      </c>
      <c r="C314" s="1124"/>
      <c r="D314" s="3"/>
      <c r="E314" s="5"/>
      <c r="F314" s="5"/>
      <c r="G314" s="814" t="s">
        <v>847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14395.51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136389.19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232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2174</v>
      </c>
      <c r="I365" s="416">
        <f>IF(ISBLANK(OBRAZ2!I7),"-",OBRAZ2!I7)</f>
        <v>2017</v>
      </c>
      <c r="J365" s="416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16352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198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64086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63955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3655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1172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15002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1098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1429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1780671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47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643122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2875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536756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6162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148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8.8000000000000007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85.8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81.599999999999994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309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882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2.2999999999999998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101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11182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12371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4.5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8052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3067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7441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4601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6351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1073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38.4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40.729999999999997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41.43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42.84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234</v>
      </c>
      <c r="C6" s="601">
        <v>714</v>
      </c>
      <c r="D6" s="612">
        <v>577</v>
      </c>
      <c r="E6" s="612">
        <v>137</v>
      </c>
      <c r="F6" s="1033">
        <v>20178</v>
      </c>
      <c r="G6" s="612">
        <v>10478</v>
      </c>
      <c r="H6" s="980">
        <v>9700</v>
      </c>
      <c r="I6" s="1034">
        <v>45.3</v>
      </c>
      <c r="J6" s="612">
        <v>45.5</v>
      </c>
      <c r="K6" s="1035">
        <v>45.2</v>
      </c>
      <c r="L6" s="1033">
        <v>34065</v>
      </c>
      <c r="M6" s="612">
        <v>17386</v>
      </c>
      <c r="N6" s="1028">
        <v>16679</v>
      </c>
      <c r="O6" s="1034">
        <v>76.599999999999994</v>
      </c>
      <c r="P6" s="612">
        <v>75.8</v>
      </c>
      <c r="Q6" s="1028">
        <v>77.400000000000006</v>
      </c>
      <c r="R6" s="1033">
        <v>17223</v>
      </c>
      <c r="S6" s="612">
        <v>8907</v>
      </c>
      <c r="T6" s="1035">
        <v>8316</v>
      </c>
    </row>
    <row r="7" spans="1:20" x14ac:dyDescent="0.25">
      <c r="A7" s="286">
        <v>2021</v>
      </c>
      <c r="B7" s="602">
        <v>237</v>
      </c>
      <c r="C7" s="601">
        <v>736</v>
      </c>
      <c r="D7" s="612">
        <v>592</v>
      </c>
      <c r="E7" s="612">
        <v>144</v>
      </c>
      <c r="F7" s="1033">
        <v>21468</v>
      </c>
      <c r="G7" s="612">
        <v>11153</v>
      </c>
      <c r="H7" s="980">
        <v>10315</v>
      </c>
      <c r="I7" s="1034">
        <v>48.6</v>
      </c>
      <c r="J7" s="612">
        <v>48.8</v>
      </c>
      <c r="K7" s="1035">
        <v>48.3</v>
      </c>
      <c r="L7" s="1033">
        <v>34951</v>
      </c>
      <c r="M7" s="612">
        <v>18134</v>
      </c>
      <c r="N7" s="1028">
        <v>16817</v>
      </c>
      <c r="O7" s="1034">
        <v>79</v>
      </c>
      <c r="P7" s="612">
        <v>79.3</v>
      </c>
      <c r="Q7" s="1028">
        <v>78.599999999999994</v>
      </c>
      <c r="R7" s="1033">
        <v>16708</v>
      </c>
      <c r="S7" s="612">
        <v>8600</v>
      </c>
      <c r="T7" s="1035">
        <v>8108</v>
      </c>
    </row>
    <row r="8" spans="1:20" x14ac:dyDescent="0.25">
      <c r="A8" s="219">
        <v>2022</v>
      </c>
      <c r="B8" s="617">
        <v>232</v>
      </c>
      <c r="C8" s="947">
        <v>713</v>
      </c>
      <c r="D8" s="981">
        <v>572</v>
      </c>
      <c r="E8" s="981">
        <v>141</v>
      </c>
      <c r="F8" s="1036">
        <v>22130</v>
      </c>
      <c r="G8" s="981">
        <v>11393</v>
      </c>
      <c r="H8" s="979">
        <v>10737</v>
      </c>
      <c r="I8" s="754">
        <v>52.3</v>
      </c>
      <c r="J8" s="981">
        <v>52</v>
      </c>
      <c r="K8" s="1037">
        <v>52.6</v>
      </c>
      <c r="L8" s="1036">
        <v>35063</v>
      </c>
      <c r="M8" s="981">
        <v>18150</v>
      </c>
      <c r="N8" s="691">
        <v>16913</v>
      </c>
      <c r="O8" s="754">
        <v>81.400000000000006</v>
      </c>
      <c r="P8" s="981">
        <v>81.2</v>
      </c>
      <c r="Q8" s="691">
        <v>81.599999999999994</v>
      </c>
      <c r="R8" s="1036">
        <v>16352</v>
      </c>
      <c r="S8" s="981">
        <v>8578</v>
      </c>
      <c r="T8" s="1037">
        <v>7774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198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64086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63955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3655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1172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15002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1098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1429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94.604449299537947</v>
      </c>
      <c r="C21" s="739">
        <f>B10/(B7+B10)*100</f>
        <v>5.3955507004620538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98.20043914198412</v>
      </c>
      <c r="C22" s="739">
        <f>B11/(B8+B11)*100</f>
        <v>1.7995608580158768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94.604449299537947</v>
      </c>
      <c r="C26" s="739">
        <f>C21</f>
        <v>5.3955507004620538</v>
      </c>
    </row>
    <row r="27" spans="1:10" ht="24.75" x14ac:dyDescent="0.25">
      <c r="A27" s="742" t="s">
        <v>1407</v>
      </c>
      <c r="B27" s="739">
        <f>B22</f>
        <v>98.20043914198412</v>
      </c>
      <c r="C27" s="739">
        <f>C22</f>
        <v>1.7995608580158768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140</v>
      </c>
      <c r="C5" s="1095">
        <v>38</v>
      </c>
      <c r="D5" s="914" t="s">
        <v>5</v>
      </c>
      <c r="E5" s="211"/>
      <c r="F5" s="125">
        <v>2021</v>
      </c>
      <c r="G5" s="70">
        <v>178</v>
      </c>
      <c r="H5" s="55">
        <v>140</v>
      </c>
      <c r="I5" s="110">
        <v>38</v>
      </c>
      <c r="J5" s="70">
        <v>112</v>
      </c>
      <c r="K5" s="55">
        <v>3</v>
      </c>
      <c r="L5" s="110">
        <v>109</v>
      </c>
      <c r="M5" s="70">
        <v>63533</v>
      </c>
      <c r="N5" s="55">
        <v>62989</v>
      </c>
      <c r="O5" s="70">
        <v>3709</v>
      </c>
      <c r="P5" s="110">
        <v>1155</v>
      </c>
    </row>
    <row r="6" spans="1:16" x14ac:dyDescent="0.25">
      <c r="A6" s="923" t="s">
        <v>259</v>
      </c>
      <c r="B6" s="1096">
        <v>3</v>
      </c>
      <c r="C6" s="1097">
        <v>108</v>
      </c>
      <c r="D6" s="915" t="s">
        <v>5</v>
      </c>
      <c r="E6" s="254"/>
      <c r="F6" s="125">
        <v>2022</v>
      </c>
      <c r="G6" s="212">
        <v>178</v>
      </c>
      <c r="H6" s="58">
        <v>140</v>
      </c>
      <c r="I6" s="160">
        <v>38</v>
      </c>
      <c r="J6" s="212">
        <v>111</v>
      </c>
      <c r="K6" s="58">
        <v>3</v>
      </c>
      <c r="L6" s="160">
        <v>108</v>
      </c>
      <c r="M6" s="212">
        <v>64086</v>
      </c>
      <c r="N6" s="58">
        <v>63955</v>
      </c>
      <c r="O6" s="212">
        <v>3655</v>
      </c>
      <c r="P6" s="160">
        <v>1172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198</v>
      </c>
      <c r="H7" s="94">
        <v>159</v>
      </c>
      <c r="I7" s="169">
        <v>39</v>
      </c>
      <c r="J7" s="167"/>
      <c r="K7" s="94"/>
      <c r="L7" s="169"/>
      <c r="M7" s="167">
        <v>66784</v>
      </c>
      <c r="N7" s="94">
        <v>65946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140</v>
      </c>
      <c r="C11" s="918">
        <f>IF(ISBLANK(C5),"",C5)</f>
        <v>38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108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94.8</v>
      </c>
      <c r="C5" s="611">
        <v>94.6</v>
      </c>
      <c r="D5" s="945">
        <v>95</v>
      </c>
      <c r="E5" s="610"/>
      <c r="F5" s="611"/>
      <c r="G5" s="945"/>
      <c r="H5" s="610"/>
      <c r="I5" s="611"/>
      <c r="J5" s="945"/>
      <c r="K5" s="610">
        <v>15028</v>
      </c>
      <c r="L5" s="611">
        <v>7642</v>
      </c>
      <c r="M5" s="945">
        <v>7386</v>
      </c>
      <c r="N5" s="610">
        <v>97.7</v>
      </c>
      <c r="O5" s="611">
        <v>97.3</v>
      </c>
      <c r="P5" s="945">
        <v>98.1</v>
      </c>
      <c r="Q5" s="610">
        <v>0.6</v>
      </c>
      <c r="R5" s="611">
        <v>0.7</v>
      </c>
      <c r="S5" s="945">
        <v>0.4</v>
      </c>
    </row>
    <row r="6" spans="1:19" x14ac:dyDescent="0.25">
      <c r="A6" s="286">
        <v>2021</v>
      </c>
      <c r="B6" s="457">
        <v>95.2</v>
      </c>
      <c r="C6" s="458">
        <v>94.9</v>
      </c>
      <c r="D6" s="976">
        <v>95.6</v>
      </c>
      <c r="E6" s="457">
        <v>1364</v>
      </c>
      <c r="F6" s="458">
        <v>901</v>
      </c>
      <c r="G6" s="976">
        <v>463</v>
      </c>
      <c r="H6" s="457">
        <v>1694</v>
      </c>
      <c r="I6" s="458">
        <v>835</v>
      </c>
      <c r="J6" s="976">
        <v>859</v>
      </c>
      <c r="K6" s="457">
        <v>15039</v>
      </c>
      <c r="L6" s="458">
        <v>7703</v>
      </c>
      <c r="M6" s="976">
        <v>7336</v>
      </c>
      <c r="N6" s="457">
        <v>96.4</v>
      </c>
      <c r="O6" s="458">
        <v>96.8</v>
      </c>
      <c r="P6" s="976">
        <v>95.9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95.6</v>
      </c>
      <c r="C7" s="612">
        <v>95.7</v>
      </c>
      <c r="D7" s="980">
        <v>95.4</v>
      </c>
      <c r="E7" s="601">
        <v>1393</v>
      </c>
      <c r="F7" s="612">
        <v>927</v>
      </c>
      <c r="G7" s="980">
        <v>466</v>
      </c>
      <c r="H7" s="601">
        <v>1682</v>
      </c>
      <c r="I7" s="612">
        <v>868</v>
      </c>
      <c r="J7" s="980">
        <v>814</v>
      </c>
      <c r="K7" s="601">
        <v>15002</v>
      </c>
      <c r="L7" s="612">
        <v>7471</v>
      </c>
      <c r="M7" s="980">
        <v>7531</v>
      </c>
      <c r="N7" s="601">
        <v>95.2</v>
      </c>
      <c r="O7" s="612">
        <v>92.8</v>
      </c>
      <c r="P7" s="980">
        <v>97.7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1098</v>
      </c>
      <c r="F8" s="981">
        <v>774</v>
      </c>
      <c r="G8" s="979">
        <v>324</v>
      </c>
      <c r="H8" s="947">
        <v>1429</v>
      </c>
      <c r="I8" s="981">
        <v>695</v>
      </c>
      <c r="J8" s="979">
        <v>734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104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530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79419550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47154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5095</v>
      </c>
      <c r="C5" s="616">
        <v>3415</v>
      </c>
      <c r="D5" s="616">
        <v>1680</v>
      </c>
      <c r="E5" s="599">
        <v>35386</v>
      </c>
      <c r="F5" s="616">
        <v>18664</v>
      </c>
      <c r="G5" s="945">
        <v>16722</v>
      </c>
      <c r="H5" s="616">
        <v>21291</v>
      </c>
      <c r="I5" s="616">
        <v>9150</v>
      </c>
      <c r="J5" s="616">
        <v>12141</v>
      </c>
      <c r="K5" s="217">
        <f>SUM(B5,E5,H5)</f>
        <v>61772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4456</v>
      </c>
      <c r="C6" s="612">
        <v>2955</v>
      </c>
      <c r="D6" s="946">
        <v>1501</v>
      </c>
      <c r="E6" s="601">
        <v>34950</v>
      </c>
      <c r="F6" s="612">
        <v>18343</v>
      </c>
      <c r="G6" s="946">
        <v>16607</v>
      </c>
      <c r="H6" s="601">
        <v>21630</v>
      </c>
      <c r="I6" s="612">
        <v>9539</v>
      </c>
      <c r="J6" s="612">
        <v>12091</v>
      </c>
      <c r="K6" s="218">
        <f>SUM(B6,E6,H6)</f>
        <v>61036</v>
      </c>
      <c r="M6" s="105" t="s">
        <v>284</v>
      </c>
      <c r="N6" s="171">
        <f>IF(ISBLANK(J7),"",J7)</f>
        <v>12171</v>
      </c>
      <c r="O6" s="80">
        <f>IF(ISBLANK(I7),"",I7)</f>
        <v>9426</v>
      </c>
      <c r="P6" s="211"/>
    </row>
    <row r="7" spans="1:17" ht="24.75" x14ac:dyDescent="0.25">
      <c r="A7" s="218">
        <v>2023</v>
      </c>
      <c r="B7" s="601">
        <v>4482</v>
      </c>
      <c r="C7" s="612">
        <v>2997</v>
      </c>
      <c r="D7" s="946">
        <v>1485</v>
      </c>
      <c r="E7" s="601">
        <v>34144</v>
      </c>
      <c r="F7" s="612">
        <v>17819</v>
      </c>
      <c r="G7" s="946">
        <v>16325</v>
      </c>
      <c r="H7" s="601">
        <v>21597</v>
      </c>
      <c r="I7" s="612">
        <v>9426</v>
      </c>
      <c r="J7" s="612">
        <v>12171</v>
      </c>
      <c r="K7" s="218">
        <f>SUM(B7,E7,H7)</f>
        <v>60223</v>
      </c>
      <c r="M7" s="106" t="s">
        <v>285</v>
      </c>
      <c r="N7" s="220">
        <f>IF(ISBLANK(G7),"",G7)</f>
        <v>16325</v>
      </c>
      <c r="O7" s="107">
        <f>IF(ISBLANK(F7),"",F7)</f>
        <v>17819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1485</v>
      </c>
      <c r="O8" s="83">
        <f>IF(ISBLANK(C7),"",C7)</f>
        <v>2997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12171</v>
      </c>
      <c r="O13" s="80">
        <f>IF(ISBLANK(I7),"",I7)</f>
        <v>9426</v>
      </c>
      <c r="P13" s="211"/>
    </row>
    <row r="14" spans="1:17" ht="27.75" customHeight="1" x14ac:dyDescent="0.25">
      <c r="M14" s="106" t="s">
        <v>515</v>
      </c>
      <c r="N14" s="220">
        <f>IF(ISBLANK(G7),"",G7)</f>
        <v>16325</v>
      </c>
      <c r="O14" s="107">
        <f>IF(ISBLANK(F7),"",F7)</f>
        <v>17819</v>
      </c>
      <c r="P14" s="211"/>
    </row>
    <row r="15" spans="1:17" ht="26.25" customHeight="1" x14ac:dyDescent="0.25">
      <c r="M15" s="108" t="s">
        <v>516</v>
      </c>
      <c r="N15" s="170">
        <f>IF(ISBLANK(D7),"",D7)</f>
        <v>1485</v>
      </c>
      <c r="O15" s="83">
        <f>IF(ISBLANK(C7),"",C7)</f>
        <v>2997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1597</v>
      </c>
      <c r="C21" s="616">
        <v>1089</v>
      </c>
      <c r="D21" s="616">
        <v>508</v>
      </c>
      <c r="E21" s="599">
        <v>8513</v>
      </c>
      <c r="F21" s="616">
        <v>4281</v>
      </c>
      <c r="G21" s="945">
        <v>4232</v>
      </c>
      <c r="H21" s="616">
        <v>4752</v>
      </c>
      <c r="I21" s="616">
        <v>2014</v>
      </c>
      <c r="J21" s="616">
        <v>2738</v>
      </c>
      <c r="K21" s="217">
        <f>SUM(B21,E21,H21)</f>
        <v>14862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1769</v>
      </c>
      <c r="C22" s="1028">
        <v>1153</v>
      </c>
      <c r="D22" s="980">
        <v>616</v>
      </c>
      <c r="E22" s="1034">
        <v>8436</v>
      </c>
      <c r="F22" s="1028">
        <v>4309</v>
      </c>
      <c r="G22" s="980">
        <v>4127</v>
      </c>
      <c r="H22" s="1034">
        <v>4919</v>
      </c>
      <c r="I22" s="1028">
        <v>2007</v>
      </c>
      <c r="J22" s="1028">
        <v>2912</v>
      </c>
      <c r="K22" s="218">
        <f>SUM(B22,E22,H22)</f>
        <v>15124</v>
      </c>
      <c r="M22" s="105" t="s">
        <v>284</v>
      </c>
      <c r="N22" s="171">
        <f>IF(ISBLANK(J23),"",J23)</f>
        <v>2918</v>
      </c>
      <c r="O22" s="80">
        <f>IF(ISBLANK(I23),"",I23)</f>
        <v>2138</v>
      </c>
      <c r="P22" s="211"/>
    </row>
    <row r="23" spans="1:17" ht="24.75" x14ac:dyDescent="0.25">
      <c r="A23" s="218">
        <v>2022</v>
      </c>
      <c r="B23" s="1034">
        <v>1670</v>
      </c>
      <c r="C23" s="1028">
        <v>1116</v>
      </c>
      <c r="D23" s="980">
        <v>554</v>
      </c>
      <c r="E23" s="1034">
        <v>8298</v>
      </c>
      <c r="F23" s="1028">
        <v>4256</v>
      </c>
      <c r="G23" s="980">
        <v>4042</v>
      </c>
      <c r="H23" s="1034">
        <v>5056</v>
      </c>
      <c r="I23" s="1028">
        <v>2138</v>
      </c>
      <c r="J23" s="1028">
        <v>2918</v>
      </c>
      <c r="K23" s="218">
        <f>SUM(B23,E23,H23)</f>
        <v>15024</v>
      </c>
      <c r="M23" s="106" t="s">
        <v>285</v>
      </c>
      <c r="N23" s="220">
        <f>IF(ISBLANK(G23),"",G23)</f>
        <v>4042</v>
      </c>
      <c r="O23" s="107">
        <f>IF(ISBLANK(F23),"",F23)</f>
        <v>4256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554</v>
      </c>
      <c r="O24" s="109">
        <f>IF(ISBLANK(C23),"",C23)</f>
        <v>1116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2918</v>
      </c>
      <c r="O29" s="80">
        <f>IF(ISBLANK(I23),"",I23)</f>
        <v>2138</v>
      </c>
      <c r="P29" s="211"/>
    </row>
    <row r="30" spans="1:17" ht="27.75" customHeight="1" x14ac:dyDescent="0.25">
      <c r="M30" s="106" t="s">
        <v>515</v>
      </c>
      <c r="N30" s="220">
        <f>IF(ISBLANK(G23),"",G23)</f>
        <v>4042</v>
      </c>
      <c r="O30" s="107">
        <f>IF(ISBLANK(F23),"",F23)</f>
        <v>4256</v>
      </c>
      <c r="P30" s="211"/>
    </row>
    <row r="31" spans="1:17" ht="27.75" customHeight="1" x14ac:dyDescent="0.25">
      <c r="M31" s="108" t="s">
        <v>516</v>
      </c>
      <c r="N31" s="221">
        <f>IF(ISBLANK(D23),"",D23)</f>
        <v>554</v>
      </c>
      <c r="O31" s="109">
        <f>IF(ISBLANK(C23),"",C23)</f>
        <v>1116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22897834</v>
      </c>
      <c r="D5" s="253"/>
    </row>
    <row r="6" spans="1:4" ht="30" x14ac:dyDescent="0.25">
      <c r="A6" s="686" t="s">
        <v>474</v>
      </c>
      <c r="B6" s="617">
        <v>56521716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99.4</v>
      </c>
      <c r="D5" s="611">
        <v>97.6</v>
      </c>
      <c r="E5" s="945">
        <v>101.4</v>
      </c>
      <c r="F5" s="610"/>
      <c r="G5" s="611"/>
      <c r="H5" s="945"/>
      <c r="I5" s="610">
        <v>1.2</v>
      </c>
      <c r="J5" s="611">
        <v>1.7</v>
      </c>
      <c r="K5" s="945">
        <v>0.8</v>
      </c>
      <c r="L5" s="610">
        <v>94.3</v>
      </c>
      <c r="M5" s="611">
        <v>91.2</v>
      </c>
      <c r="N5" s="945">
        <v>97.6</v>
      </c>
    </row>
    <row r="6" spans="1:14" x14ac:dyDescent="0.25">
      <c r="A6" s="286">
        <v>2021</v>
      </c>
      <c r="B6" s="457">
        <v>115</v>
      </c>
      <c r="C6" s="457">
        <v>98.6</v>
      </c>
      <c r="D6" s="458">
        <v>97</v>
      </c>
      <c r="E6" s="976">
        <v>100.3</v>
      </c>
      <c r="F6" s="457">
        <v>689</v>
      </c>
      <c r="G6" s="458">
        <v>410</v>
      </c>
      <c r="H6" s="976">
        <v>279</v>
      </c>
      <c r="I6" s="457">
        <v>0.8</v>
      </c>
      <c r="J6" s="458">
        <v>0.9</v>
      </c>
      <c r="K6" s="976">
        <v>0.7</v>
      </c>
      <c r="L6" s="457">
        <v>95.8</v>
      </c>
      <c r="M6" s="458">
        <v>92.2</v>
      </c>
      <c r="N6" s="976">
        <v>99.7</v>
      </c>
    </row>
    <row r="7" spans="1:14" x14ac:dyDescent="0.25">
      <c r="A7" s="286">
        <v>2022</v>
      </c>
      <c r="B7" s="601">
        <v>115</v>
      </c>
      <c r="C7" s="601">
        <v>97</v>
      </c>
      <c r="D7" s="612">
        <v>95.6</v>
      </c>
      <c r="E7" s="980">
        <v>98.5</v>
      </c>
      <c r="F7" s="601">
        <v>607</v>
      </c>
      <c r="G7" s="612">
        <v>391</v>
      </c>
      <c r="H7" s="980">
        <v>216</v>
      </c>
      <c r="I7" s="601">
        <v>1.1000000000000001</v>
      </c>
      <c r="J7" s="612">
        <v>1.1000000000000001</v>
      </c>
      <c r="K7" s="980">
        <v>1.1000000000000001</v>
      </c>
      <c r="L7" s="601">
        <v>93.5</v>
      </c>
      <c r="M7" s="612">
        <v>91.3</v>
      </c>
      <c r="N7" s="980">
        <v>95.8</v>
      </c>
    </row>
    <row r="8" spans="1:14" x14ac:dyDescent="0.25">
      <c r="A8" s="219">
        <v>2023</v>
      </c>
      <c r="B8" s="947">
        <v>104</v>
      </c>
      <c r="C8" s="947"/>
      <c r="D8" s="981"/>
      <c r="E8" s="979"/>
      <c r="F8" s="947">
        <v>530</v>
      </c>
      <c r="G8" s="981">
        <v>343</v>
      </c>
      <c r="H8" s="979">
        <v>187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3584</v>
      </c>
      <c r="C5" s="207">
        <v>3416</v>
      </c>
      <c r="G5" s="113"/>
      <c r="H5" s="174" t="s">
        <v>586</v>
      </c>
      <c r="I5" s="207">
        <v>5641</v>
      </c>
      <c r="J5" s="207">
        <v>5501</v>
      </c>
    </row>
    <row r="6" spans="1:13" ht="15" customHeight="1" x14ac:dyDescent="0.25">
      <c r="A6" s="175" t="s">
        <v>587</v>
      </c>
      <c r="B6" s="208">
        <v>13369</v>
      </c>
      <c r="C6" s="208">
        <v>3382</v>
      </c>
      <c r="G6" s="113"/>
      <c r="H6" s="175" t="s">
        <v>587</v>
      </c>
      <c r="I6" s="208">
        <v>4888</v>
      </c>
      <c r="J6" s="208">
        <v>2173</v>
      </c>
    </row>
    <row r="7" spans="1:13" ht="15" customHeight="1" x14ac:dyDescent="0.25">
      <c r="A7" s="175" t="s">
        <v>588</v>
      </c>
      <c r="B7" s="208">
        <v>43794</v>
      </c>
      <c r="C7" s="208">
        <v>14465</v>
      </c>
      <c r="G7" s="113"/>
      <c r="H7" s="175" t="s">
        <v>588</v>
      </c>
      <c r="I7" s="208">
        <v>16706</v>
      </c>
      <c r="J7" s="208">
        <v>5298</v>
      </c>
    </row>
    <row r="8" spans="1:13" ht="15" customHeight="1" x14ac:dyDescent="0.25">
      <c r="A8" s="175" t="s">
        <v>589</v>
      </c>
      <c r="B8" s="208">
        <v>117106</v>
      </c>
      <c r="C8" s="208">
        <v>81736</v>
      </c>
      <c r="G8" s="113"/>
      <c r="H8" s="175" t="s">
        <v>589</v>
      </c>
      <c r="I8" s="208">
        <v>89040</v>
      </c>
      <c r="J8" s="208">
        <v>62713</v>
      </c>
    </row>
    <row r="9" spans="1:13" ht="15" customHeight="1" x14ac:dyDescent="0.25">
      <c r="A9" s="175" t="s">
        <v>590</v>
      </c>
      <c r="B9" s="208">
        <v>370192</v>
      </c>
      <c r="C9" s="208">
        <v>378887</v>
      </c>
      <c r="G9" s="113"/>
      <c r="H9" s="175" t="s">
        <v>590</v>
      </c>
      <c r="I9" s="208">
        <v>359202</v>
      </c>
      <c r="J9" s="208">
        <v>368079</v>
      </c>
    </row>
    <row r="10" spans="1:13" ht="15" customHeight="1" x14ac:dyDescent="0.25">
      <c r="A10" s="175" t="s">
        <v>591</v>
      </c>
      <c r="B10" s="208">
        <v>61502</v>
      </c>
      <c r="C10" s="208">
        <v>55635</v>
      </c>
      <c r="G10" s="113"/>
      <c r="H10" s="175" t="s">
        <v>591</v>
      </c>
      <c r="I10" s="208">
        <v>64523</v>
      </c>
      <c r="J10" s="208">
        <v>51626</v>
      </c>
    </row>
    <row r="11" spans="1:13" ht="15" customHeight="1" x14ac:dyDescent="0.25">
      <c r="A11" s="176" t="s">
        <v>592</v>
      </c>
      <c r="B11" s="209">
        <v>150848</v>
      </c>
      <c r="C11" s="209">
        <v>128794</v>
      </c>
      <c r="G11" s="113"/>
      <c r="H11" s="176" t="s">
        <v>592</v>
      </c>
      <c r="I11" s="209">
        <v>223714</v>
      </c>
      <c r="J11" s="209">
        <v>168031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3584</v>
      </c>
      <c r="C17" s="178">
        <f>IF(ISBLANK(C5),"0",C5)</f>
        <v>3416</v>
      </c>
      <c r="G17" s="113"/>
      <c r="H17" s="174" t="s">
        <v>586</v>
      </c>
      <c r="I17" s="177">
        <f>IF(ISBLANK(I5),"0",I5)</f>
        <v>5641</v>
      </c>
      <c r="J17" s="178">
        <f>IF(ISBLANK(J5),"0",J5)</f>
        <v>5501</v>
      </c>
    </row>
    <row r="18" spans="1:13" ht="15" customHeight="1" x14ac:dyDescent="0.25">
      <c r="A18" s="175" t="s">
        <v>587</v>
      </c>
      <c r="B18" s="179">
        <f t="shared" ref="B18:C18" si="0">IF(ISBLANK(B6),"0",B6)</f>
        <v>13369</v>
      </c>
      <c r="C18" s="180">
        <f t="shared" si="0"/>
        <v>3382</v>
      </c>
      <c r="G18" s="113"/>
      <c r="H18" s="175" t="s">
        <v>587</v>
      </c>
      <c r="I18" s="179">
        <f t="shared" ref="I18:J18" si="1">IF(ISBLANK(I6),"0",I6)</f>
        <v>4888</v>
      </c>
      <c r="J18" s="180">
        <f t="shared" si="1"/>
        <v>2173</v>
      </c>
    </row>
    <row r="19" spans="1:13" ht="15" customHeight="1" x14ac:dyDescent="0.25">
      <c r="A19" s="175" t="s">
        <v>588</v>
      </c>
      <c r="B19" s="179">
        <f t="shared" ref="B19:C19" si="2">IF(ISBLANK(B7),"0",B7)</f>
        <v>43794</v>
      </c>
      <c r="C19" s="180">
        <f t="shared" si="2"/>
        <v>14465</v>
      </c>
      <c r="G19" s="113"/>
      <c r="H19" s="175" t="s">
        <v>588</v>
      </c>
      <c r="I19" s="179">
        <f t="shared" ref="I19:J19" si="3">IF(ISBLANK(I7),"0",I7)</f>
        <v>16706</v>
      </c>
      <c r="J19" s="180">
        <f t="shared" si="3"/>
        <v>5298</v>
      </c>
    </row>
    <row r="20" spans="1:13" ht="15" customHeight="1" x14ac:dyDescent="0.25">
      <c r="A20" s="175" t="s">
        <v>589</v>
      </c>
      <c r="B20" s="179">
        <f t="shared" ref="B20:C20" si="4">IF(ISBLANK(B8),"0",B8)</f>
        <v>117106</v>
      </c>
      <c r="C20" s="180">
        <f t="shared" si="4"/>
        <v>81736</v>
      </c>
      <c r="G20" s="113"/>
      <c r="H20" s="175" t="s">
        <v>589</v>
      </c>
      <c r="I20" s="179">
        <f t="shared" ref="I20:J20" si="5">IF(ISBLANK(I8),"0",I8)</f>
        <v>89040</v>
      </c>
      <c r="J20" s="180">
        <f t="shared" si="5"/>
        <v>62713</v>
      </c>
    </row>
    <row r="21" spans="1:13" ht="15" customHeight="1" x14ac:dyDescent="0.25">
      <c r="A21" s="175" t="s">
        <v>590</v>
      </c>
      <c r="B21" s="179">
        <f t="shared" ref="B21:C21" si="6">IF(ISBLANK(B9),"0",B9)</f>
        <v>370192</v>
      </c>
      <c r="C21" s="180">
        <f t="shared" si="6"/>
        <v>378887</v>
      </c>
      <c r="G21" s="113"/>
      <c r="H21" s="175" t="s">
        <v>590</v>
      </c>
      <c r="I21" s="179">
        <f t="shared" ref="I21:J21" si="7">IF(ISBLANK(I9),"0",I9)</f>
        <v>359202</v>
      </c>
      <c r="J21" s="180">
        <f t="shared" si="7"/>
        <v>368079</v>
      </c>
    </row>
    <row r="22" spans="1:13" ht="15" customHeight="1" x14ac:dyDescent="0.25">
      <c r="A22" s="175" t="s">
        <v>591</v>
      </c>
      <c r="B22" s="179">
        <f t="shared" ref="B22:C22" si="8">IF(ISBLANK(B10),"0",B10)</f>
        <v>61502</v>
      </c>
      <c r="C22" s="180">
        <f t="shared" si="8"/>
        <v>55635</v>
      </c>
      <c r="G22" s="113"/>
      <c r="H22" s="175" t="s">
        <v>591</v>
      </c>
      <c r="I22" s="179">
        <f t="shared" ref="I22:J22" si="9">IF(ISBLANK(I10),"0",I10)</f>
        <v>64523</v>
      </c>
      <c r="J22" s="180">
        <f t="shared" si="9"/>
        <v>51626</v>
      </c>
    </row>
    <row r="23" spans="1:13" ht="15" customHeight="1" x14ac:dyDescent="0.25">
      <c r="A23" s="176" t="s">
        <v>592</v>
      </c>
      <c r="B23" s="181">
        <f t="shared" ref="B23:C23" si="10">IF(ISBLANK(B11),"0",B11)</f>
        <v>150848</v>
      </c>
      <c r="C23" s="182">
        <f t="shared" si="10"/>
        <v>128794</v>
      </c>
      <c r="G23" s="113"/>
      <c r="H23" s="176" t="s">
        <v>592</v>
      </c>
      <c r="I23" s="181">
        <f t="shared" ref="I23:J23" si="11">IF(ISBLANK(I11),"0",I11)</f>
        <v>223714</v>
      </c>
      <c r="J23" s="182">
        <f t="shared" si="11"/>
        <v>168031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0.47133397773525604</v>
      </c>
      <c r="C29" s="184">
        <f>C17/SUM(C17:C23)*100</f>
        <v>0.51267043365375242</v>
      </c>
      <c r="D29" s="253"/>
      <c r="E29" s="253"/>
      <c r="G29" s="113"/>
      <c r="H29" s="174" t="s">
        <v>593</v>
      </c>
      <c r="I29" s="184">
        <f>I17/SUM(I17:I23)*100</f>
        <v>0.73862728717818449</v>
      </c>
      <c r="J29" s="184">
        <f>J17/SUM(J17:J23)*100</f>
        <v>0.82918689640514853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1.7581651641581022</v>
      </c>
      <c r="C30" s="185">
        <f>C18/SUM(C17:C23)*100</f>
        <v>0.50756774198389654</v>
      </c>
      <c r="D30" s="253"/>
      <c r="E30" s="253"/>
      <c r="G30" s="113"/>
      <c r="H30" s="175" t="s">
        <v>594</v>
      </c>
      <c r="I30" s="185">
        <f>I18/SUM(I17:I23)*100</f>
        <v>0.64003016836145465</v>
      </c>
      <c r="J30" s="185">
        <f>J18/SUM(J17:J23)*100</f>
        <v>0.32754465113404607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5.7593750616455921</v>
      </c>
      <c r="C31" s="185">
        <f>C19/SUM(C17:C23)*100</f>
        <v>2.170895147190143</v>
      </c>
      <c r="D31" s="253"/>
      <c r="E31" s="253"/>
      <c r="G31" s="113"/>
      <c r="H31" s="175" t="s">
        <v>595</v>
      </c>
      <c r="I31" s="185">
        <f>I19/SUM(I17:I23)*100</f>
        <v>2.1874680836019769</v>
      </c>
      <c r="J31" s="185">
        <f>J19/SUM(J17:J23)*100</f>
        <v>0.79858792531439304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15.400679909783733</v>
      </c>
      <c r="C32" s="185">
        <f>C20/SUM(C17:C23)*100</f>
        <v>12.26687077433346</v>
      </c>
      <c r="D32" s="253"/>
      <c r="E32" s="253"/>
      <c r="G32" s="113"/>
      <c r="H32" s="175" t="s">
        <v>596</v>
      </c>
      <c r="I32" s="185">
        <f>I20/SUM(I17:I23)*100</f>
        <v>11.65881468717347</v>
      </c>
      <c r="J32" s="185">
        <f>J20/SUM(J17:J23)*100</f>
        <v>9.4529717931750739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48.684170727056333</v>
      </c>
      <c r="C33" s="185">
        <f>C21/SUM(C17:C23)*100</f>
        <v>56.863045256372736</v>
      </c>
      <c r="D33" s="253"/>
      <c r="E33" s="253"/>
      <c r="G33" s="113"/>
      <c r="H33" s="175" t="s">
        <v>597</v>
      </c>
      <c r="I33" s="185">
        <f>I21/SUM(I17:I23)*100</f>
        <v>47.033575396025213</v>
      </c>
      <c r="J33" s="185">
        <f>J21/SUM(J17:J23)*100</f>
        <v>55.481963941448939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8.0881647038710156</v>
      </c>
      <c r="C34" s="185">
        <f>C22/SUM(C17:C23)*100</f>
        <v>8.3496544427185331</v>
      </c>
      <c r="D34" s="253"/>
      <c r="E34" s="253"/>
      <c r="G34" s="113"/>
      <c r="H34" s="175" t="s">
        <v>598</v>
      </c>
      <c r="I34" s="185">
        <f>I22/SUM(I17:I23)*100</f>
        <v>8.4485815370675414</v>
      </c>
      <c r="J34" s="185">
        <f>J22/SUM(J17:J23)*100</f>
        <v>7.781785623307071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19.838110455749973</v>
      </c>
      <c r="C35" s="186">
        <f>C23/SUM(C17:C23)*100</f>
        <v>19.329296203747475</v>
      </c>
      <c r="D35" s="253"/>
      <c r="E35" s="253"/>
      <c r="G35" s="113"/>
      <c r="H35" s="176" t="s">
        <v>599</v>
      </c>
      <c r="I35" s="186">
        <f>I23/SUM(I17:I23)*100</f>
        <v>29.292902840592163</v>
      </c>
      <c r="J35" s="186">
        <f>J23/SUM(J17:J23)*100</f>
        <v>25.327959169215326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0.47133397773525604</v>
      </c>
      <c r="C41" s="184">
        <f t="shared" si="12"/>
        <v>0.51267043365375242</v>
      </c>
      <c r="G41" s="113"/>
      <c r="H41" s="174" t="s">
        <v>601</v>
      </c>
      <c r="I41" s="184">
        <f t="shared" ref="I41:J41" si="13">I29</f>
        <v>0.73862728717818449</v>
      </c>
      <c r="J41" s="184">
        <f t="shared" si="13"/>
        <v>0.82918689640514853</v>
      </c>
    </row>
    <row r="42" spans="1:12" x14ac:dyDescent="0.25">
      <c r="A42" s="175" t="s">
        <v>602</v>
      </c>
      <c r="B42" s="185">
        <f t="shared" si="12"/>
        <v>1.7581651641581022</v>
      </c>
      <c r="C42" s="185">
        <f t="shared" si="12"/>
        <v>0.50756774198389654</v>
      </c>
      <c r="G42" s="113"/>
      <c r="H42" s="175" t="s">
        <v>602</v>
      </c>
      <c r="I42" s="185">
        <f t="shared" ref="I42:J42" si="14">I30</f>
        <v>0.64003016836145465</v>
      </c>
      <c r="J42" s="185">
        <f t="shared" si="14"/>
        <v>0.32754465113404607</v>
      </c>
    </row>
    <row r="43" spans="1:12" x14ac:dyDescent="0.25">
      <c r="A43" s="175" t="s">
        <v>603</v>
      </c>
      <c r="B43" s="185">
        <f t="shared" si="12"/>
        <v>5.7593750616455921</v>
      </c>
      <c r="C43" s="185">
        <f t="shared" si="12"/>
        <v>2.170895147190143</v>
      </c>
      <c r="G43" s="113"/>
      <c r="H43" s="175" t="s">
        <v>603</v>
      </c>
      <c r="I43" s="185">
        <f t="shared" ref="I43:J43" si="15">I31</f>
        <v>2.1874680836019769</v>
      </c>
      <c r="J43" s="185">
        <f t="shared" si="15"/>
        <v>0.79858792531439304</v>
      </c>
    </row>
    <row r="44" spans="1:12" x14ac:dyDescent="0.25">
      <c r="A44" s="175" t="s">
        <v>604</v>
      </c>
      <c r="B44" s="185">
        <f t="shared" si="12"/>
        <v>15.400679909783733</v>
      </c>
      <c r="C44" s="185">
        <f t="shared" si="12"/>
        <v>12.26687077433346</v>
      </c>
      <c r="G44" s="113"/>
      <c r="H44" s="175" t="s">
        <v>604</v>
      </c>
      <c r="I44" s="185">
        <f t="shared" ref="I44:J44" si="16">I32</f>
        <v>11.65881468717347</v>
      </c>
      <c r="J44" s="185">
        <f t="shared" si="16"/>
        <v>9.4529717931750739</v>
      </c>
    </row>
    <row r="45" spans="1:12" x14ac:dyDescent="0.25">
      <c r="A45" s="175" t="s">
        <v>605</v>
      </c>
      <c r="B45" s="185">
        <f t="shared" si="12"/>
        <v>48.684170727056333</v>
      </c>
      <c r="C45" s="185">
        <f t="shared" si="12"/>
        <v>56.863045256372736</v>
      </c>
      <c r="G45" s="113"/>
      <c r="H45" s="175" t="s">
        <v>605</v>
      </c>
      <c r="I45" s="185">
        <f t="shared" ref="I45:J45" si="17">I33</f>
        <v>47.033575396025213</v>
      </c>
      <c r="J45" s="185">
        <f t="shared" si="17"/>
        <v>55.481963941448939</v>
      </c>
    </row>
    <row r="46" spans="1:12" x14ac:dyDescent="0.25">
      <c r="A46" s="175" t="s">
        <v>606</v>
      </c>
      <c r="B46" s="185">
        <f t="shared" si="12"/>
        <v>8.0881647038710156</v>
      </c>
      <c r="C46" s="185">
        <f t="shared" si="12"/>
        <v>8.3496544427185331</v>
      </c>
      <c r="G46" s="113"/>
      <c r="H46" s="175" t="s">
        <v>606</v>
      </c>
      <c r="I46" s="185">
        <f t="shared" ref="I46:J46" si="18">I34</f>
        <v>8.4485815370675414</v>
      </c>
      <c r="J46" s="185">
        <f t="shared" si="18"/>
        <v>7.781785623307071</v>
      </c>
    </row>
    <row r="47" spans="1:12" x14ac:dyDescent="0.25">
      <c r="A47" s="176" t="s">
        <v>607</v>
      </c>
      <c r="B47" s="186">
        <f t="shared" si="12"/>
        <v>19.838110455749973</v>
      </c>
      <c r="C47" s="186">
        <f t="shared" si="12"/>
        <v>19.329296203747475</v>
      </c>
      <c r="G47" s="113"/>
      <c r="H47" s="176" t="s">
        <v>607</v>
      </c>
      <c r="I47" s="186">
        <f t="shared" ref="I47:J47" si="19">I35</f>
        <v>29.292902840592163</v>
      </c>
      <c r="J47" s="186">
        <f t="shared" si="19"/>
        <v>25.327959169215326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305353</v>
      </c>
      <c r="C5" s="207">
        <v>237143</v>
      </c>
      <c r="D5" s="253"/>
      <c r="E5" s="253"/>
      <c r="F5" s="1003"/>
      <c r="H5" s="174" t="s">
        <v>624</v>
      </c>
      <c r="I5" s="207">
        <v>136503</v>
      </c>
      <c r="J5" s="207">
        <v>95812</v>
      </c>
    </row>
    <row r="6" spans="1:10" ht="15" customHeight="1" x14ac:dyDescent="0.25">
      <c r="A6" s="175" t="s">
        <v>625</v>
      </c>
      <c r="B6" s="208">
        <v>102631</v>
      </c>
      <c r="C6" s="208">
        <v>95980</v>
      </c>
      <c r="D6" s="253"/>
      <c r="E6" s="253"/>
      <c r="F6" s="1003"/>
      <c r="H6" s="175" t="s">
        <v>625</v>
      </c>
      <c r="I6" s="208">
        <v>161177</v>
      </c>
      <c r="J6" s="208">
        <v>163420</v>
      </c>
    </row>
    <row r="7" spans="1:10" ht="15" customHeight="1" x14ac:dyDescent="0.25">
      <c r="A7" s="176" t="s">
        <v>626</v>
      </c>
      <c r="B7" s="209">
        <v>352411</v>
      </c>
      <c r="C7" s="209">
        <v>333192</v>
      </c>
      <c r="D7" s="253"/>
      <c r="E7" s="253"/>
      <c r="F7" s="1003"/>
      <c r="H7" s="175" t="s">
        <v>626</v>
      </c>
      <c r="I7" s="208">
        <v>459709</v>
      </c>
      <c r="J7" s="208">
        <v>397731</v>
      </c>
    </row>
    <row r="8" spans="1:10" x14ac:dyDescent="0.25">
      <c r="D8" s="253"/>
      <c r="E8" s="253"/>
      <c r="F8" s="1003"/>
      <c r="H8" s="176" t="s">
        <v>2351</v>
      </c>
      <c r="I8" s="209">
        <v>6325</v>
      </c>
      <c r="J8" s="209">
        <v>6458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305353</v>
      </c>
      <c r="C13" s="178">
        <f>IF(ISBLANK(C5),"0",C5)</f>
        <v>237143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102631</v>
      </c>
      <c r="C14" s="180">
        <f t="shared" si="0"/>
        <v>95980</v>
      </c>
      <c r="D14" s="253"/>
      <c r="E14" s="253"/>
      <c r="F14" s="1003"/>
      <c r="H14" s="174" t="s">
        <v>624</v>
      </c>
      <c r="I14" s="177">
        <f>IF(ISBLANK(I5),"0",I5)</f>
        <v>136503</v>
      </c>
      <c r="J14" s="178">
        <f>IF(ISBLANK(J5),"0",J5)</f>
        <v>95812</v>
      </c>
    </row>
    <row r="15" spans="1:10" ht="15" customHeight="1" x14ac:dyDescent="0.25">
      <c r="A15" s="176" t="s">
        <v>626</v>
      </c>
      <c r="B15" s="181">
        <f t="shared" si="0"/>
        <v>352411</v>
      </c>
      <c r="C15" s="182">
        <f t="shared" si="0"/>
        <v>333192</v>
      </c>
      <c r="D15" s="253"/>
      <c r="E15" s="253"/>
      <c r="F15" s="1003"/>
      <c r="H15" s="175" t="s">
        <v>625</v>
      </c>
      <c r="I15" s="179">
        <f t="shared" ref="I15:J15" si="1">IF(ISBLANK(I6),"0",I6)</f>
        <v>161177</v>
      </c>
      <c r="J15" s="180">
        <f t="shared" si="1"/>
        <v>163420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459709</v>
      </c>
      <c r="J16" s="180">
        <f t="shared" si="2"/>
        <v>397731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6325</v>
      </c>
      <c r="J17" s="182">
        <f t="shared" si="3"/>
        <v>6458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40.157155162777244</v>
      </c>
      <c r="C21" s="184">
        <f>C13/SUM(C13:C15)*100</f>
        <v>35.590223843077226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13.497064025933888</v>
      </c>
      <c r="C22" s="185">
        <f>C14/SUM(C13:C15)*100</f>
        <v>14.404598425669541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46.345780811288869</v>
      </c>
      <c r="C23" s="186">
        <f>C15/SUM(C13:C15)*100</f>
        <v>50.005177731253234</v>
      </c>
      <c r="D23" s="253"/>
      <c r="E23" s="253"/>
      <c r="F23" s="1003"/>
      <c r="H23" s="174" t="s">
        <v>629</v>
      </c>
      <c r="I23" s="184">
        <f>I14/SUM(I14:I17)*100</f>
        <v>17.873575710278981</v>
      </c>
      <c r="J23" s="184">
        <f>J14/SUM(J14:J17)*100</f>
        <v>14.442111419445572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21.104366294188662</v>
      </c>
      <c r="J24" s="185">
        <f>J15/SUM(J14:J17)*100</f>
        <v>24.632925397296741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60.19386838528559</v>
      </c>
      <c r="J25" s="185">
        <f>J16/SUM(J14:J17)*100</f>
        <v>59.951523994567559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0.82818961024676774</v>
      </c>
      <c r="J26" s="186">
        <f>J17/SUM(J14:J17)*100</f>
        <v>0.9734391886901379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40.157155162777244</v>
      </c>
      <c r="C29" s="189">
        <f t="shared" si="4"/>
        <v>35.590223843077226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13.497064025933888</v>
      </c>
      <c r="C30" s="192">
        <f t="shared" si="4"/>
        <v>14.404598425669541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46.345780811288869</v>
      </c>
      <c r="C31" s="195">
        <f t="shared" si="4"/>
        <v>50.005177731253234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17.873575710278981</v>
      </c>
      <c r="J32" s="189">
        <f>J23</f>
        <v>14.442111419445572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21.104366294188662</v>
      </c>
      <c r="J33" s="192">
        <f t="shared" si="5"/>
        <v>24.632925397296741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60.19386838528559</v>
      </c>
      <c r="J34" s="192">
        <f t="shared" si="6"/>
        <v>59.951523994567559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0.82818961024676774</v>
      </c>
      <c r="J35" s="195">
        <f t="shared" si="7"/>
        <v>0.9734391886901379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157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1684259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521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132.9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207</v>
      </c>
      <c r="C5" s="655">
        <v>211</v>
      </c>
      <c r="E5" s="28"/>
      <c r="J5" s="654" t="s">
        <v>542</v>
      </c>
      <c r="K5" s="669">
        <f>IF(ISBLANK(B5),"",B5)</f>
        <v>207</v>
      </c>
      <c r="L5" s="618">
        <f>IF(ISBLANK(C5),"",C5)</f>
        <v>211</v>
      </c>
      <c r="N5" s="28"/>
    </row>
    <row r="6" spans="1:15" x14ac:dyDescent="0.25">
      <c r="A6" s="656" t="s">
        <v>543</v>
      </c>
      <c r="B6" s="657">
        <v>290</v>
      </c>
      <c r="C6" s="657">
        <v>228</v>
      </c>
      <c r="E6" s="44"/>
      <c r="J6" s="656" t="s">
        <v>543</v>
      </c>
      <c r="K6" s="670">
        <f t="shared" ref="K6:K10" si="0">IF(ISBLANK(B6),"",B6)</f>
        <v>290</v>
      </c>
      <c r="L6" s="619">
        <f t="shared" ref="L6:L10" si="1">IF(ISBLANK(C6),"",C6)</f>
        <v>228</v>
      </c>
      <c r="N6" s="44"/>
    </row>
    <row r="7" spans="1:15" x14ac:dyDescent="0.25">
      <c r="A7" s="656" t="s">
        <v>641</v>
      </c>
      <c r="B7" s="657">
        <v>1026</v>
      </c>
      <c r="C7" s="657">
        <v>819</v>
      </c>
      <c r="E7" s="44"/>
      <c r="J7" s="656" t="s">
        <v>641</v>
      </c>
      <c r="K7" s="670">
        <f t="shared" si="0"/>
        <v>1026</v>
      </c>
      <c r="L7" s="619">
        <f t="shared" si="1"/>
        <v>819</v>
      </c>
      <c r="N7" s="44"/>
    </row>
    <row r="8" spans="1:15" x14ac:dyDescent="0.25">
      <c r="A8" s="650" t="s">
        <v>642</v>
      </c>
      <c r="B8" s="651">
        <v>800</v>
      </c>
      <c r="C8" s="651">
        <v>408</v>
      </c>
      <c r="E8" s="21"/>
      <c r="J8" s="650" t="s">
        <v>642</v>
      </c>
      <c r="K8" s="670">
        <f t="shared" si="0"/>
        <v>800</v>
      </c>
      <c r="L8" s="619">
        <f t="shared" si="1"/>
        <v>408</v>
      </c>
      <c r="N8" s="21"/>
    </row>
    <row r="9" spans="1:15" x14ac:dyDescent="0.25">
      <c r="A9" s="650" t="s">
        <v>643</v>
      </c>
      <c r="B9" s="651">
        <v>1020</v>
      </c>
      <c r="C9" s="651">
        <v>363</v>
      </c>
      <c r="E9" s="21"/>
      <c r="J9" s="650" t="s">
        <v>643</v>
      </c>
      <c r="K9" s="670">
        <f t="shared" si="0"/>
        <v>1020</v>
      </c>
      <c r="L9" s="619">
        <f t="shared" si="1"/>
        <v>363</v>
      </c>
      <c r="N9" s="21"/>
    </row>
    <row r="10" spans="1:15" x14ac:dyDescent="0.25">
      <c r="A10" s="652" t="s">
        <v>365</v>
      </c>
      <c r="B10" s="653">
        <v>6580</v>
      </c>
      <c r="C10" s="653">
        <v>477</v>
      </c>
      <c r="J10" s="652" t="s">
        <v>365</v>
      </c>
      <c r="K10" s="671">
        <f t="shared" si="0"/>
        <v>6580</v>
      </c>
      <c r="L10" s="620">
        <f t="shared" si="1"/>
        <v>477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1.25</v>
      </c>
      <c r="C15" s="197"/>
      <c r="D15" s="253"/>
      <c r="E15" s="211"/>
      <c r="F15" s="253"/>
      <c r="G15" s="253"/>
      <c r="J15" s="673" t="s">
        <v>488</v>
      </c>
      <c r="K15" s="674">
        <f>B15</f>
        <v>1.25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0.36</v>
      </c>
      <c r="C16" s="197"/>
      <c r="D16" s="253"/>
      <c r="E16" s="254"/>
      <c r="F16" s="253"/>
      <c r="G16" s="253"/>
      <c r="J16" s="675" t="s">
        <v>489</v>
      </c>
      <c r="K16" s="676">
        <f>B16</f>
        <v>0.36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0.62</v>
      </c>
      <c r="C18" s="197"/>
      <c r="D18" s="255"/>
      <c r="E18" s="256"/>
      <c r="F18" s="253"/>
      <c r="G18" s="253"/>
      <c r="J18" s="678" t="s">
        <v>501</v>
      </c>
      <c r="K18" s="674">
        <f>B18</f>
        <v>0.62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1.72</v>
      </c>
      <c r="C19" s="198"/>
      <c r="D19" s="255"/>
      <c r="E19" s="256"/>
      <c r="F19" s="253"/>
      <c r="G19" s="253"/>
      <c r="J19" s="672" t="s">
        <v>502</v>
      </c>
      <c r="K19" s="676">
        <f>B19</f>
        <v>1.72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0.83</v>
      </c>
      <c r="C21" s="253"/>
      <c r="D21" s="253"/>
      <c r="E21" s="253"/>
      <c r="F21" s="253"/>
      <c r="G21" s="253"/>
      <c r="J21" s="661" t="s">
        <v>498</v>
      </c>
      <c r="K21" s="679">
        <f>B21</f>
        <v>0.83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65</v>
      </c>
      <c r="C32" s="655">
        <v>49</v>
      </c>
      <c r="E32" s="28"/>
      <c r="J32" s="654" t="s">
        <v>542</v>
      </c>
      <c r="K32" s="669">
        <f>IF(ISBLANK(B32),"",B32)</f>
        <v>65</v>
      </c>
      <c r="L32" s="618">
        <f>IF(ISBLANK(C32),"",C32)</f>
        <v>49</v>
      </c>
      <c r="N32" s="28"/>
    </row>
    <row r="33" spans="1:15" x14ac:dyDescent="0.25">
      <c r="A33" s="656" t="s">
        <v>543</v>
      </c>
      <c r="B33" s="657">
        <v>46</v>
      </c>
      <c r="C33" s="657">
        <v>70</v>
      </c>
      <c r="E33" s="44"/>
      <c r="J33" s="656" t="s">
        <v>543</v>
      </c>
      <c r="K33" s="670">
        <f t="shared" ref="K33:K37" si="2">IF(ISBLANK(B33),"",B33)</f>
        <v>46</v>
      </c>
      <c r="L33" s="619">
        <f t="shared" ref="L33:L37" si="3">IF(ISBLANK(C33),"",C33)</f>
        <v>70</v>
      </c>
      <c r="N33" s="44"/>
    </row>
    <row r="34" spans="1:15" x14ac:dyDescent="0.25">
      <c r="A34" s="656" t="s">
        <v>641</v>
      </c>
      <c r="B34" s="657">
        <v>351</v>
      </c>
      <c r="C34" s="657">
        <v>342</v>
      </c>
      <c r="E34" s="44"/>
      <c r="J34" s="656" t="s">
        <v>641</v>
      </c>
      <c r="K34" s="670">
        <f t="shared" si="2"/>
        <v>351</v>
      </c>
      <c r="L34" s="619">
        <f t="shared" si="3"/>
        <v>342</v>
      </c>
      <c r="N34" s="44"/>
    </row>
    <row r="35" spans="1:15" x14ac:dyDescent="0.25">
      <c r="A35" s="650" t="s">
        <v>642</v>
      </c>
      <c r="B35" s="651">
        <v>454</v>
      </c>
      <c r="C35" s="651">
        <v>400</v>
      </c>
      <c r="E35" s="21"/>
      <c r="J35" s="650" t="s">
        <v>642</v>
      </c>
      <c r="K35" s="670">
        <f t="shared" si="2"/>
        <v>454</v>
      </c>
      <c r="L35" s="619">
        <f t="shared" si="3"/>
        <v>400</v>
      </c>
      <c r="N35" s="21"/>
    </row>
    <row r="36" spans="1:15" x14ac:dyDescent="0.25">
      <c r="A36" s="650" t="s">
        <v>643</v>
      </c>
      <c r="B36" s="651">
        <v>477</v>
      </c>
      <c r="C36" s="651">
        <v>222</v>
      </c>
      <c r="E36" s="21"/>
      <c r="J36" s="650" t="s">
        <v>643</v>
      </c>
      <c r="K36" s="670">
        <f t="shared" si="2"/>
        <v>477</v>
      </c>
      <c r="L36" s="619">
        <f t="shared" si="3"/>
        <v>222</v>
      </c>
      <c r="N36" s="21"/>
    </row>
    <row r="37" spans="1:15" x14ac:dyDescent="0.25">
      <c r="A37" s="652" t="s">
        <v>365</v>
      </c>
      <c r="B37" s="653">
        <v>1466</v>
      </c>
      <c r="C37" s="653">
        <v>212</v>
      </c>
      <c r="J37" s="652" t="s">
        <v>365</v>
      </c>
      <c r="K37" s="671">
        <f t="shared" si="2"/>
        <v>1466</v>
      </c>
      <c r="L37" s="620">
        <f t="shared" si="3"/>
        <v>212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0.36</v>
      </c>
      <c r="C42" s="197"/>
      <c r="D42" s="253"/>
      <c r="E42" s="211"/>
      <c r="F42" s="253"/>
      <c r="G42" s="253"/>
      <c r="J42" s="673" t="s">
        <v>488</v>
      </c>
      <c r="K42" s="674">
        <f>B42</f>
        <v>0.36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0.18</v>
      </c>
      <c r="C43" s="197"/>
      <c r="D43" s="253"/>
      <c r="E43" s="254"/>
      <c r="F43" s="253"/>
      <c r="G43" s="253"/>
      <c r="J43" s="675" t="s">
        <v>489</v>
      </c>
      <c r="K43" s="676">
        <f>B43</f>
        <v>0.18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0.47</v>
      </c>
      <c r="C46" s="198"/>
      <c r="D46" s="255"/>
      <c r="E46" s="256"/>
      <c r="F46" s="253"/>
      <c r="G46" s="253"/>
      <c r="J46" s="672" t="s">
        <v>502</v>
      </c>
      <c r="K46" s="676">
        <f>B46</f>
        <v>0.47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0.27</v>
      </c>
      <c r="C48" s="253"/>
      <c r="D48" s="253"/>
      <c r="E48" s="253"/>
      <c r="F48" s="253"/>
      <c r="G48" s="253"/>
      <c r="J48" s="661" t="s">
        <v>498</v>
      </c>
      <c r="K48" s="679">
        <f>B48</f>
        <v>0.27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1780671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47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643122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2875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536756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23</v>
      </c>
      <c r="C4" s="643">
        <v>736690</v>
      </c>
      <c r="D4" s="643">
        <v>47</v>
      </c>
      <c r="E4" s="643">
        <v>261119</v>
      </c>
      <c r="F4" s="643">
        <v>25</v>
      </c>
      <c r="G4" s="643">
        <v>1852</v>
      </c>
      <c r="H4" s="643">
        <v>197538</v>
      </c>
      <c r="I4" s="253"/>
      <c r="J4" s="253"/>
      <c r="K4" s="253"/>
    </row>
    <row r="5" spans="1:11" x14ac:dyDescent="0.25">
      <c r="A5" s="767">
        <v>2021</v>
      </c>
      <c r="B5" s="602">
        <v>23</v>
      </c>
      <c r="C5" s="602">
        <v>1536117</v>
      </c>
      <c r="D5" s="602">
        <v>47</v>
      </c>
      <c r="E5" s="602">
        <v>422051</v>
      </c>
      <c r="F5" s="602">
        <v>25</v>
      </c>
      <c r="G5" s="602">
        <v>2965</v>
      </c>
      <c r="H5" s="602">
        <v>340406</v>
      </c>
      <c r="I5" s="253"/>
      <c r="J5" s="253"/>
      <c r="K5" s="253"/>
    </row>
    <row r="6" spans="1:11" x14ac:dyDescent="0.25">
      <c r="A6" s="481">
        <v>2022</v>
      </c>
      <c r="B6" s="617">
        <v>23</v>
      </c>
      <c r="C6" s="617">
        <v>1780671</v>
      </c>
      <c r="D6" s="617">
        <v>47</v>
      </c>
      <c r="E6" s="617">
        <v>643122</v>
      </c>
      <c r="F6" s="617">
        <v>25</v>
      </c>
      <c r="G6" s="617">
        <v>2875</v>
      </c>
      <c r="H6" s="617">
        <v>536756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6162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148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8.8000000000000007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85.8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81.599999999999994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115974432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68858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115</v>
      </c>
      <c r="C4" s="600">
        <v>6.9</v>
      </c>
      <c r="D4" s="600">
        <v>77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103</v>
      </c>
      <c r="C5" s="602">
        <v>6.3</v>
      </c>
      <c r="D5" s="751">
        <v>82.3</v>
      </c>
      <c r="E5" s="751">
        <v>0.5</v>
      </c>
      <c r="G5" s="647" t="s">
        <v>446</v>
      </c>
      <c r="H5" s="648">
        <f>IF(ISBLANK(B4),"",B4)</f>
        <v>115</v>
      </c>
      <c r="I5" s="648">
        <f>IF(ISBLANK(B5),"",B5)</f>
        <v>103</v>
      </c>
      <c r="J5" s="649">
        <f>IF(ISBLANK(B6),"",B6)</f>
        <v>70</v>
      </c>
      <c r="K5" s="569"/>
    </row>
    <row r="6" spans="1:11" x14ac:dyDescent="0.25">
      <c r="A6" s="218">
        <v>2022</v>
      </c>
      <c r="B6" s="601">
        <v>70</v>
      </c>
      <c r="C6" s="602">
        <v>4.2</v>
      </c>
      <c r="D6" s="959">
        <v>69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6.9</v>
      </c>
      <c r="I9" s="648">
        <f>IF(ISBLANK(C5),"",C5)</f>
        <v>6.3</v>
      </c>
      <c r="J9" s="649">
        <f>IF(ISBLANK(C6),"",C6)</f>
        <v>4.2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5918</v>
      </c>
      <c r="C4" s="643">
        <v>3.5</v>
      </c>
      <c r="D4" s="643">
        <v>0.9</v>
      </c>
      <c r="E4" s="643">
        <v>0.16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5944</v>
      </c>
      <c r="C5" s="602">
        <v>3.5</v>
      </c>
      <c r="D5" s="602">
        <v>0.9</v>
      </c>
      <c r="E5" s="602">
        <v>0.17</v>
      </c>
      <c r="F5" s="602">
        <v>0.6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6162</v>
      </c>
      <c r="C6" s="602">
        <v>3.7</v>
      </c>
      <c r="D6" s="602">
        <v>0.9</v>
      </c>
      <c r="E6" s="602">
        <v>0.16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88.2</v>
      </c>
      <c r="C5" s="602">
        <v>72.5</v>
      </c>
      <c r="D5" s="602">
        <v>101</v>
      </c>
      <c r="E5" s="602">
        <v>6</v>
      </c>
      <c r="F5" s="253"/>
      <c r="G5" s="253"/>
      <c r="H5" s="253"/>
    </row>
    <row r="6" spans="1:8" x14ac:dyDescent="0.25">
      <c r="A6" s="360">
        <v>2021</v>
      </c>
      <c r="B6" s="602">
        <v>89.9</v>
      </c>
      <c r="C6" s="602">
        <v>68.8</v>
      </c>
      <c r="D6" s="602">
        <v>88</v>
      </c>
      <c r="E6" s="602">
        <v>5.2</v>
      </c>
      <c r="F6" s="253"/>
      <c r="G6" s="253"/>
      <c r="H6" s="253"/>
    </row>
    <row r="7" spans="1:8" x14ac:dyDescent="0.25">
      <c r="A7" s="481">
        <v>2022</v>
      </c>
      <c r="B7" s="1067">
        <v>85.8</v>
      </c>
      <c r="C7" s="1067">
        <v>81.599999999999994</v>
      </c>
      <c r="D7" s="1067">
        <v>148</v>
      </c>
      <c r="E7" s="1067">
        <v>8.8000000000000007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5.2</v>
      </c>
    </row>
    <row r="17" spans="1:2" x14ac:dyDescent="0.25">
      <c r="A17" s="633">
        <f t="shared" si="0"/>
        <v>2022</v>
      </c>
      <c r="B17" s="627">
        <f t="shared" si="1"/>
        <v>8.8000000000000007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113978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302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9348910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5551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114734</v>
      </c>
      <c r="C5" s="1034">
        <v>53938</v>
      </c>
      <c r="D5" s="600">
        <v>60796</v>
      </c>
      <c r="G5" s="871" t="s">
        <v>126</v>
      </c>
      <c r="H5" s="637">
        <f>IF(ISBLANK(D7),"",D7)</f>
        <v>60122</v>
      </c>
    </row>
    <row r="6" spans="1:17" x14ac:dyDescent="0.25">
      <c r="A6" s="641">
        <v>2021</v>
      </c>
      <c r="B6" s="1034">
        <v>115720</v>
      </c>
      <c r="C6" s="1034">
        <v>54618</v>
      </c>
      <c r="D6" s="602">
        <v>61102</v>
      </c>
      <c r="G6" s="635" t="s">
        <v>127</v>
      </c>
      <c r="H6" s="623">
        <f>IF(ISBLANK(C7),"",C7)</f>
        <v>53856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113978</v>
      </c>
      <c r="C7" s="1034">
        <v>53856</v>
      </c>
      <c r="D7" s="617">
        <v>60122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60122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53856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882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2.2999999999999998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233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124659</v>
      </c>
      <c r="C6" s="55">
        <v>64358</v>
      </c>
      <c r="D6" s="55">
        <v>60301</v>
      </c>
      <c r="E6" s="70">
        <v>133401</v>
      </c>
      <c r="F6" s="55">
        <v>68373</v>
      </c>
      <c r="G6" s="110">
        <v>65028</v>
      </c>
      <c r="H6" s="55">
        <v>62673</v>
      </c>
      <c r="I6" s="55">
        <v>32253</v>
      </c>
      <c r="J6" s="55">
        <v>30420</v>
      </c>
      <c r="K6" s="70">
        <v>304971</v>
      </c>
      <c r="L6" s="55">
        <v>156888</v>
      </c>
      <c r="M6" s="110">
        <v>148083</v>
      </c>
      <c r="N6" s="70">
        <v>263618</v>
      </c>
      <c r="O6" s="55">
        <v>132172</v>
      </c>
      <c r="P6" s="110">
        <v>131446</v>
      </c>
      <c r="Q6" s="70">
        <v>1098630</v>
      </c>
      <c r="R6" s="55">
        <v>529461</v>
      </c>
      <c r="S6" s="110">
        <v>569169</v>
      </c>
      <c r="T6" s="70">
        <v>1694480</v>
      </c>
      <c r="U6" s="55">
        <v>799786</v>
      </c>
      <c r="V6" s="160">
        <v>894694</v>
      </c>
    </row>
    <row r="7" spans="1:22" x14ac:dyDescent="0.25">
      <c r="A7" s="286">
        <v>2021</v>
      </c>
      <c r="B7" s="167">
        <v>124060</v>
      </c>
      <c r="C7" s="94">
        <v>64082</v>
      </c>
      <c r="D7" s="94">
        <v>59978</v>
      </c>
      <c r="E7" s="167">
        <v>135623</v>
      </c>
      <c r="F7" s="94">
        <v>69561</v>
      </c>
      <c r="G7" s="169">
        <v>66062</v>
      </c>
      <c r="H7" s="94">
        <v>62638</v>
      </c>
      <c r="I7" s="94">
        <v>32200</v>
      </c>
      <c r="J7" s="94">
        <v>30438</v>
      </c>
      <c r="K7" s="167">
        <v>306536</v>
      </c>
      <c r="L7" s="94">
        <v>157738</v>
      </c>
      <c r="M7" s="169">
        <v>148798</v>
      </c>
      <c r="N7" s="167">
        <v>260106</v>
      </c>
      <c r="O7" s="94">
        <v>130640</v>
      </c>
      <c r="P7" s="169">
        <v>129466</v>
      </c>
      <c r="Q7" s="167">
        <v>1090894</v>
      </c>
      <c r="R7" s="94">
        <v>526044</v>
      </c>
      <c r="S7" s="169">
        <v>564850</v>
      </c>
      <c r="T7" s="212">
        <v>1688667</v>
      </c>
      <c r="U7" s="58">
        <v>796386</v>
      </c>
      <c r="V7" s="160">
        <v>892281</v>
      </c>
    </row>
    <row r="8" spans="1:22" x14ac:dyDescent="0.25">
      <c r="A8" s="219">
        <v>2022</v>
      </c>
      <c r="B8" s="72">
        <v>119871</v>
      </c>
      <c r="C8" s="61">
        <v>62009</v>
      </c>
      <c r="D8" s="61">
        <v>57862</v>
      </c>
      <c r="E8" s="72">
        <v>135654</v>
      </c>
      <c r="F8" s="61">
        <v>69583</v>
      </c>
      <c r="G8" s="111">
        <v>66071</v>
      </c>
      <c r="H8" s="61">
        <v>62918</v>
      </c>
      <c r="I8" s="61">
        <v>32253</v>
      </c>
      <c r="J8" s="61">
        <v>30665</v>
      </c>
      <c r="K8" s="72">
        <v>302374</v>
      </c>
      <c r="L8" s="61">
        <v>155617</v>
      </c>
      <c r="M8" s="111">
        <v>146757</v>
      </c>
      <c r="N8" s="72">
        <v>264255</v>
      </c>
      <c r="O8" s="61">
        <v>131881</v>
      </c>
      <c r="P8" s="111">
        <v>132374</v>
      </c>
      <c r="Q8" s="72">
        <v>1087712</v>
      </c>
      <c r="R8" s="61">
        <v>524981</v>
      </c>
      <c r="S8" s="111">
        <v>562731</v>
      </c>
      <c r="T8" s="72">
        <v>1684259</v>
      </c>
      <c r="U8" s="61">
        <v>795853</v>
      </c>
      <c r="V8" s="111">
        <v>888406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119871</v>
      </c>
      <c r="C15" s="172">
        <f>E8</f>
        <v>135654</v>
      </c>
      <c r="D15" s="172">
        <f>H8</f>
        <v>62918</v>
      </c>
      <c r="E15" s="172">
        <f>K8</f>
        <v>302374</v>
      </c>
      <c r="F15" s="172">
        <f>N8</f>
        <v>264255</v>
      </c>
      <c r="G15" s="172">
        <f>Q8</f>
        <v>1087712</v>
      </c>
      <c r="H15" s="334">
        <f>T8</f>
        <v>1684259</v>
      </c>
      <c r="M15" s="172">
        <f>K8</f>
        <v>302374</v>
      </c>
      <c r="N15" s="172">
        <f>H15-E15-O15</f>
        <v>1040863</v>
      </c>
      <c r="O15" s="172">
        <f>H15-(B15+C15+G15)</f>
        <v>341022</v>
      </c>
      <c r="P15" s="29"/>
      <c r="Q15" s="100">
        <f>M15/H15*100</f>
        <v>17.952939541958806</v>
      </c>
      <c r="R15" s="100">
        <f>N15/H15*100</f>
        <v>61.799461959235494</v>
      </c>
      <c r="S15" s="100">
        <f>O15/H15*100</f>
        <v>20.247598498805704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17.952939541958806</v>
      </c>
      <c r="R18" s="100">
        <f>N15/H15*100</f>
        <v>61.799461959235494</v>
      </c>
      <c r="S18" s="100">
        <f>O15/H15*100</f>
        <v>20.247598498805704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</v>
      </c>
      <c r="C23" s="361"/>
      <c r="D23" s="361"/>
      <c r="E23" s="167">
        <v>5.6</v>
      </c>
      <c r="F23" s="361"/>
      <c r="G23" s="362"/>
      <c r="H23" s="167">
        <v>2.09</v>
      </c>
      <c r="I23" s="94">
        <v>2.58</v>
      </c>
      <c r="J23" s="169">
        <v>1.56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</v>
      </c>
      <c r="C24" s="361"/>
      <c r="D24" s="361"/>
      <c r="E24" s="167">
        <v>6</v>
      </c>
      <c r="F24" s="361"/>
      <c r="G24" s="362"/>
      <c r="H24" s="167">
        <v>2.36</v>
      </c>
      <c r="I24" s="94">
        <v>2.17</v>
      </c>
      <c r="J24" s="169">
        <v>2.56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3.8</v>
      </c>
      <c r="C25" s="357"/>
      <c r="D25" s="357"/>
      <c r="E25" s="72">
        <v>7.9</v>
      </c>
      <c r="F25" s="357"/>
      <c r="G25" s="461"/>
      <c r="H25" s="72">
        <v>2.76</v>
      </c>
      <c r="I25" s="61">
        <v>3.49</v>
      </c>
      <c r="J25" s="111">
        <v>1.98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1.56</v>
      </c>
      <c r="C32" s="674">
        <f>IF(ISBLANK(I23),"",I23)</f>
        <v>2.58</v>
      </c>
      <c r="F32" s="700">
        <f>A23</f>
        <v>2020</v>
      </c>
      <c r="G32" s="674">
        <f>IF(ISBLANK(J23),"",J23)</f>
        <v>1.56</v>
      </c>
      <c r="H32" s="674">
        <f>IF(ISBLANK(I23),"",I23)</f>
        <v>2.58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2.56</v>
      </c>
      <c r="C33" s="853">
        <f t="shared" ref="C33:C34" si="2">IF(ISBLANK(I24),"",I24)</f>
        <v>2.17</v>
      </c>
      <c r="F33" s="701">
        <f t="shared" ref="F33:F34" si="3">A24</f>
        <v>2021</v>
      </c>
      <c r="G33" s="853">
        <f t="shared" ref="G33:G34" si="4">IF(ISBLANK(J24),"",J24)</f>
        <v>2.56</v>
      </c>
      <c r="H33" s="853">
        <f t="shared" ref="H33:H34" si="5">IF(ISBLANK(I24),"",I24)</f>
        <v>2.17</v>
      </c>
    </row>
    <row r="34" spans="1:8" x14ac:dyDescent="0.25">
      <c r="A34" s="702">
        <f t="shared" si="0"/>
        <v>2022</v>
      </c>
      <c r="B34" s="676">
        <f t="shared" si="1"/>
        <v>1.98</v>
      </c>
      <c r="C34" s="676">
        <f t="shared" si="2"/>
        <v>3.49</v>
      </c>
      <c r="F34" s="702">
        <f t="shared" si="3"/>
        <v>2022</v>
      </c>
      <c r="G34" s="676">
        <f t="shared" si="4"/>
        <v>1.98</v>
      </c>
      <c r="H34" s="676">
        <f t="shared" si="5"/>
        <v>3.49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740</v>
      </c>
      <c r="C4" s="600">
        <v>33</v>
      </c>
      <c r="D4" s="600">
        <v>242</v>
      </c>
      <c r="E4" s="599">
        <v>80</v>
      </c>
      <c r="F4" s="600">
        <v>3.2</v>
      </c>
      <c r="G4" s="600">
        <v>0.8</v>
      </c>
    </row>
    <row r="5" spans="1:10" x14ac:dyDescent="0.25">
      <c r="A5" s="286">
        <v>2022</v>
      </c>
      <c r="B5" s="751">
        <v>699</v>
      </c>
      <c r="C5" s="751">
        <v>28</v>
      </c>
      <c r="D5" s="751">
        <v>226</v>
      </c>
      <c r="E5" s="753">
        <v>84</v>
      </c>
      <c r="F5" s="751">
        <v>3.1</v>
      </c>
      <c r="G5" s="751">
        <v>0.7</v>
      </c>
    </row>
    <row r="6" spans="1:10" x14ac:dyDescent="0.25">
      <c r="A6" s="218">
        <v>2023</v>
      </c>
      <c r="B6" s="752">
        <v>649</v>
      </c>
      <c r="C6" s="752">
        <v>31</v>
      </c>
      <c r="D6" s="752">
        <v>233</v>
      </c>
      <c r="E6" s="754">
        <v>70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740</v>
      </c>
      <c r="C11" s="80">
        <f>IF(ISBLANK(D4),"",D4)</f>
        <v>242</v>
      </c>
      <c r="E11" s="103">
        <f>A4</f>
        <v>2021</v>
      </c>
      <c r="F11" s="80">
        <f>IF(ISBLANK(B4),"",B4)</f>
        <v>740</v>
      </c>
      <c r="G11" s="80">
        <f>IF(ISBLANK(D4),"",D4)</f>
        <v>242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699</v>
      </c>
      <c r="C12" s="80">
        <f>IF(ISBLANK(D5),"",D5)</f>
        <v>226</v>
      </c>
      <c r="E12" s="103">
        <f t="shared" ref="E12:E13" si="1">A5</f>
        <v>2022</v>
      </c>
      <c r="F12" s="80">
        <f t="shared" ref="F12:F13" si="2">IF(ISBLANK(B5),"",B5)</f>
        <v>699</v>
      </c>
      <c r="G12" s="80">
        <f t="shared" ref="G12:G13" si="3">IF(ISBLANK(D5),"",D5)</f>
        <v>226</v>
      </c>
    </row>
    <row r="13" spans="1:10" x14ac:dyDescent="0.25">
      <c r="A13" s="155">
        <f t="shared" si="0"/>
        <v>2023</v>
      </c>
      <c r="B13" s="83">
        <f>IF(ISBLANK(B6),"",B6)</f>
        <v>649</v>
      </c>
      <c r="C13" s="83">
        <f>IF(ISBLANK(D6),"",D6)</f>
        <v>233</v>
      </c>
      <c r="D13" s="253"/>
      <c r="E13" s="155">
        <f t="shared" si="1"/>
        <v>2023</v>
      </c>
      <c r="F13" s="83">
        <f t="shared" si="2"/>
        <v>649</v>
      </c>
      <c r="G13" s="83">
        <f t="shared" si="3"/>
        <v>233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33</v>
      </c>
      <c r="C18" s="80">
        <f>IF(ISBLANK(E4),"",E4)</f>
        <v>80</v>
      </c>
      <c r="E18" s="603">
        <f>A4</f>
        <v>2021</v>
      </c>
      <c r="F18" s="100">
        <f>IF(ISBLANK(C4),"",C4)</f>
        <v>33</v>
      </c>
      <c r="G18" s="100">
        <f>IF(ISBLANK(E4),"",E4)</f>
        <v>80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28</v>
      </c>
      <c r="C19" s="80">
        <f>IF(ISBLANK(E5),"",E5)</f>
        <v>84</v>
      </c>
      <c r="E19" s="103">
        <f t="shared" ref="E19:E20" si="5">A5</f>
        <v>2022</v>
      </c>
      <c r="F19" s="104">
        <f>IF(ISBLANK(C5),"",C5)</f>
        <v>28</v>
      </c>
      <c r="G19" s="104">
        <f t="shared" ref="G19:G20" si="6">IF(ISBLANK(E5),"",E5)</f>
        <v>84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31</v>
      </c>
      <c r="C20" s="83">
        <f>IF(ISBLANK(E6),"",E6)</f>
        <v>70</v>
      </c>
      <c r="E20" s="155">
        <f t="shared" si="5"/>
        <v>2023</v>
      </c>
      <c r="F20" s="83">
        <f>IF(ISBLANK(C6),"",C6)</f>
        <v>31</v>
      </c>
      <c r="G20" s="83">
        <f t="shared" si="6"/>
        <v>70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11182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12371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8052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7441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16040</v>
      </c>
    </row>
    <row r="17" spans="2:3" x14ac:dyDescent="0.25">
      <c r="B17" s="253">
        <v>2022</v>
      </c>
      <c r="C17" s="1100">
        <v>13545</v>
      </c>
    </row>
    <row r="18" spans="2:3" x14ac:dyDescent="0.25">
      <c r="B18" s="253">
        <v>2023</v>
      </c>
      <c r="C18" s="1100">
        <v>12371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16040</v>
      </c>
    </row>
    <row r="22" spans="2:3" x14ac:dyDescent="0.25">
      <c r="B22" s="636">
        <f>B17</f>
        <v>2022</v>
      </c>
      <c r="C22" s="636">
        <f t="shared" ref="C22:C23" si="0">IF(ISBLANK(C17),"",C17)</f>
        <v>13545</v>
      </c>
    </row>
    <row r="23" spans="2:3" x14ac:dyDescent="0.25">
      <c r="B23" s="636">
        <f>B18</f>
        <v>2023</v>
      </c>
      <c r="C23" s="636">
        <f t="shared" si="0"/>
        <v>12371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960</v>
      </c>
      <c r="C5" s="55">
        <v>944</v>
      </c>
      <c r="D5" s="55">
        <v>662</v>
      </c>
      <c r="E5" s="269">
        <f>SUM(B5:D5)</f>
        <v>2566</v>
      </c>
      <c r="F5" s="71">
        <v>15524</v>
      </c>
      <c r="G5" s="70">
        <v>0.3</v>
      </c>
      <c r="H5" s="55">
        <v>0.1</v>
      </c>
      <c r="I5" s="110">
        <v>0.2</v>
      </c>
      <c r="J5" s="71">
        <v>0.9</v>
      </c>
    </row>
    <row r="6" spans="1:10" x14ac:dyDescent="0.25">
      <c r="A6" s="286">
        <v>2022</v>
      </c>
      <c r="B6" s="757">
        <v>1144</v>
      </c>
      <c r="C6" s="758">
        <v>943</v>
      </c>
      <c r="D6" s="758">
        <v>589</v>
      </c>
      <c r="E6" s="270">
        <f>SUM(B6:D6)</f>
        <v>2676</v>
      </c>
      <c r="F6" s="214">
        <v>13450</v>
      </c>
      <c r="G6" s="457">
        <v>0.4</v>
      </c>
      <c r="H6" s="458">
        <v>0.1</v>
      </c>
      <c r="I6" s="763">
        <v>0.2</v>
      </c>
      <c r="J6" s="214">
        <v>0.8</v>
      </c>
    </row>
    <row r="7" spans="1:10" x14ac:dyDescent="0.25">
      <c r="A7" s="218">
        <v>2023</v>
      </c>
      <c r="B7" s="167">
        <v>1403</v>
      </c>
      <c r="C7" s="94">
        <v>1035</v>
      </c>
      <c r="D7" s="94">
        <v>629</v>
      </c>
      <c r="E7" s="447">
        <f>SUM(B7:D7)</f>
        <v>3067</v>
      </c>
      <c r="F7" s="168">
        <v>11182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15524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13450</v>
      </c>
      <c r="C14" s="28"/>
      <c r="D14" s="28"/>
      <c r="F14" s="625" t="s">
        <v>1526</v>
      </c>
      <c r="G14" s="621">
        <f>IF(ISBLANK(B7),"",B7)</f>
        <v>1403</v>
      </c>
      <c r="I14" s="625" t="s">
        <v>1529</v>
      </c>
      <c r="J14" s="621">
        <f>IF(ISBLANK(B7),"",B7)</f>
        <v>1403</v>
      </c>
    </row>
    <row r="15" spans="1:10" x14ac:dyDescent="0.25">
      <c r="A15" s="624">
        <f t="shared" ref="A15" si="1">A7</f>
        <v>2023</v>
      </c>
      <c r="B15" s="623">
        <f t="shared" si="0"/>
        <v>11182</v>
      </c>
      <c r="C15" s="28"/>
      <c r="D15" s="28"/>
      <c r="F15" s="626" t="s">
        <v>1527</v>
      </c>
      <c r="G15" s="622">
        <f>IF(ISBLANK(C7),"",C7)</f>
        <v>1035</v>
      </c>
      <c r="I15" s="626" t="s">
        <v>1538</v>
      </c>
      <c r="J15" s="622">
        <f>IF(ISBLANK(C7),"",C7)</f>
        <v>1035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629</v>
      </c>
      <c r="I16" s="627" t="s">
        <v>1539</v>
      </c>
      <c r="J16" s="623">
        <f>IF(ISBLANK(D7),"",D7)</f>
        <v>629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4601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6351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1073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1039</v>
      </c>
      <c r="C6" s="759"/>
      <c r="D6" s="759"/>
      <c r="E6" s="457">
        <v>5.2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1234</v>
      </c>
      <c r="C7" s="759"/>
      <c r="D7" s="759"/>
      <c r="E7" s="457">
        <v>6.2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1073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1039</v>
      </c>
      <c r="C16" s="755"/>
      <c r="I16" s="700">
        <f>A6</f>
        <v>2020</v>
      </c>
      <c r="J16" s="674">
        <f>IF(ISBLANK(E6),"",E6)</f>
        <v>5.2</v>
      </c>
      <c r="K16" s="756"/>
    </row>
    <row r="17" spans="1:10" x14ac:dyDescent="0.25">
      <c r="A17" s="701">
        <f>A7</f>
        <v>2021</v>
      </c>
      <c r="B17" s="853">
        <f>IF(ISBLANK(B7),"",B7)</f>
        <v>1234</v>
      </c>
      <c r="C17" s="755"/>
      <c r="I17" s="701">
        <f>A7</f>
        <v>2021</v>
      </c>
      <c r="J17" s="853">
        <f>IF(ISBLANK(E7),"",E7)</f>
        <v>6.2</v>
      </c>
    </row>
    <row r="18" spans="1:10" x14ac:dyDescent="0.25">
      <c r="A18" s="702">
        <f>A8</f>
        <v>2022</v>
      </c>
      <c r="B18" s="676">
        <f>IF(ISBLANK(B8),"",B8)</f>
        <v>1073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355</v>
      </c>
      <c r="D5" s="449">
        <f>IF(ISBLANK(B5),"",A5)</f>
        <v>2021</v>
      </c>
      <c r="E5" s="618">
        <f>IF(ISBLANK(B5),"",B5)</f>
        <v>355</v>
      </c>
      <c r="K5" s="217">
        <v>2020</v>
      </c>
      <c r="L5" s="655">
        <v>2.5</v>
      </c>
    </row>
    <row r="6" spans="1:12" x14ac:dyDescent="0.25">
      <c r="A6" s="229">
        <v>2022</v>
      </c>
      <c r="B6" s="602">
        <v>333</v>
      </c>
      <c r="D6" s="450">
        <f>IF(ISBLANK(B6),"",A6)</f>
        <v>2022</v>
      </c>
      <c r="E6" s="619">
        <f>IF(ISBLANK(B6),"",B6)</f>
        <v>333</v>
      </c>
      <c r="K6" s="286">
        <v>2021</v>
      </c>
      <c r="L6" s="657">
        <v>2.4</v>
      </c>
    </row>
    <row r="7" spans="1:12" x14ac:dyDescent="0.25">
      <c r="A7" s="123">
        <v>2023</v>
      </c>
      <c r="B7" s="617">
        <v>309</v>
      </c>
      <c r="D7" s="379">
        <f>IF(ISBLANK(B7),"",A7)</f>
        <v>2023</v>
      </c>
      <c r="E7" s="620">
        <f>IF(ISBLANK(B7),"",B7)</f>
        <v>309</v>
      </c>
      <c r="K7" s="219">
        <v>2022</v>
      </c>
      <c r="L7" s="617">
        <v>2.2999999999999998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4607</v>
      </c>
      <c r="C4" s="643">
        <v>5384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4576</v>
      </c>
      <c r="C5" s="602">
        <v>5794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4601</v>
      </c>
      <c r="C6" s="602">
        <v>6351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379</v>
      </c>
      <c r="C5" s="643">
        <v>4466</v>
      </c>
      <c r="D5" s="643">
        <v>303</v>
      </c>
      <c r="E5" s="869">
        <v>6.8</v>
      </c>
      <c r="F5" s="1039">
        <v>6.7</v>
      </c>
      <c r="G5" s="1039">
        <v>6.8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375</v>
      </c>
      <c r="C6" s="657">
        <v>4492</v>
      </c>
      <c r="D6" s="657">
        <v>309</v>
      </c>
      <c r="E6" s="657">
        <v>6.9</v>
      </c>
      <c r="F6" s="657">
        <v>6.9</v>
      </c>
      <c r="G6" s="657">
        <v>6.8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377</v>
      </c>
      <c r="C7" s="617">
        <v>4464</v>
      </c>
      <c r="D7" s="617">
        <v>302</v>
      </c>
      <c r="E7" s="617">
        <v>6.8</v>
      </c>
      <c r="F7" s="617">
        <v>6.8</v>
      </c>
      <c r="G7" s="617">
        <v>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5.2</v>
      </c>
      <c r="C4" s="655">
        <v>7295</v>
      </c>
      <c r="D4" s="655">
        <v>2.4</v>
      </c>
      <c r="E4" s="655">
        <v>7411</v>
      </c>
      <c r="F4" s="655">
        <v>0.4</v>
      </c>
      <c r="G4" s="655">
        <v>982</v>
      </c>
      <c r="H4" s="655">
        <v>113</v>
      </c>
      <c r="I4" s="655">
        <v>1130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4.5</v>
      </c>
      <c r="C5" s="602">
        <v>7925</v>
      </c>
      <c r="D5" s="602">
        <v>2.6</v>
      </c>
      <c r="E5" s="602">
        <v>7105</v>
      </c>
      <c r="F5" s="602">
        <v>0.4</v>
      </c>
      <c r="G5" s="602">
        <v>925</v>
      </c>
      <c r="H5" s="602">
        <v>112</v>
      </c>
      <c r="I5" s="602">
        <v>1238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8052</v>
      </c>
      <c r="D6" s="617"/>
      <c r="E6" s="617">
        <v>7441</v>
      </c>
      <c r="F6" s="617"/>
      <c r="G6" s="617">
        <v>882</v>
      </c>
      <c r="H6" s="617">
        <v>101</v>
      </c>
      <c r="I6" s="617">
        <v>1146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336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5417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17236</v>
      </c>
      <c r="C4" s="1006">
        <v>8898</v>
      </c>
      <c r="D4" s="1006">
        <v>8338</v>
      </c>
      <c r="E4" s="1005">
        <v>25526</v>
      </c>
      <c r="F4" s="1006">
        <v>13063</v>
      </c>
      <c r="G4" s="1006">
        <v>12463</v>
      </c>
      <c r="H4" s="1007">
        <v>10.199999999999999</v>
      </c>
      <c r="I4" s="1007">
        <v>15.1</v>
      </c>
      <c r="J4" s="1007">
        <v>-4.9000000000000004</v>
      </c>
      <c r="K4" s="70">
        <v>43428</v>
      </c>
      <c r="L4" s="55">
        <v>20465</v>
      </c>
      <c r="M4" s="110">
        <v>22963</v>
      </c>
      <c r="N4" s="55">
        <v>38562</v>
      </c>
      <c r="O4" s="55">
        <v>18536</v>
      </c>
      <c r="P4" s="110">
        <v>20026</v>
      </c>
    </row>
    <row r="5" spans="1:17" x14ac:dyDescent="0.25">
      <c r="A5" s="286">
        <v>2021</v>
      </c>
      <c r="B5" s="1008">
        <v>17803</v>
      </c>
      <c r="C5" s="1009">
        <v>9213</v>
      </c>
      <c r="D5" s="1009">
        <v>8590</v>
      </c>
      <c r="E5" s="1008">
        <v>29917</v>
      </c>
      <c r="F5" s="1009">
        <v>15243</v>
      </c>
      <c r="G5" s="1009">
        <v>14674</v>
      </c>
      <c r="H5" s="1010">
        <v>10.5</v>
      </c>
      <c r="I5" s="1010">
        <v>17.7</v>
      </c>
      <c r="J5" s="1010">
        <v>-7.2</v>
      </c>
      <c r="K5" s="212">
        <v>51206</v>
      </c>
      <c r="L5" s="58">
        <v>23824</v>
      </c>
      <c r="M5" s="160">
        <v>27382</v>
      </c>
      <c r="N5" s="58">
        <v>47293</v>
      </c>
      <c r="O5" s="58">
        <v>22347</v>
      </c>
      <c r="P5" s="160">
        <v>24946</v>
      </c>
    </row>
    <row r="6" spans="1:17" x14ac:dyDescent="0.25">
      <c r="A6" s="219">
        <v>2022</v>
      </c>
      <c r="B6" s="1011">
        <v>17753</v>
      </c>
      <c r="C6" s="1012">
        <v>9164</v>
      </c>
      <c r="D6" s="1012">
        <v>8589</v>
      </c>
      <c r="E6" s="1011">
        <v>23912</v>
      </c>
      <c r="F6" s="1012">
        <v>11773</v>
      </c>
      <c r="G6" s="1012">
        <v>12139</v>
      </c>
      <c r="H6" s="1013">
        <v>10.5</v>
      </c>
      <c r="I6" s="1013">
        <v>14.2</v>
      </c>
      <c r="J6" s="1013">
        <v>-3.7</v>
      </c>
      <c r="K6" s="1014">
        <v>54819</v>
      </c>
      <c r="L6" s="1015">
        <v>25709</v>
      </c>
      <c r="M6" s="1016">
        <v>29110</v>
      </c>
      <c r="N6" s="1015">
        <v>51112</v>
      </c>
      <c r="O6" s="1015">
        <v>24289</v>
      </c>
      <c r="P6" s="1016">
        <v>26823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8338</v>
      </c>
      <c r="C13" s="319">
        <f>IF(ISBLANK(C4),"",C4)</f>
        <v>8898</v>
      </c>
      <c r="D13" s="364"/>
      <c r="E13" s="322">
        <f>A4</f>
        <v>2020</v>
      </c>
      <c r="F13" s="319">
        <f>IF(ISBLANK(G4),"",G4)</f>
        <v>12463</v>
      </c>
      <c r="G13" s="319">
        <f>IF(ISBLANK(F4),"",F4)</f>
        <v>13063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8590</v>
      </c>
      <c r="C14" s="320">
        <f t="shared" ref="C14:C15" si="2">IF(ISBLANK(C5),"",C5)</f>
        <v>9213</v>
      </c>
      <c r="D14" s="364"/>
      <c r="E14" s="323">
        <f t="shared" ref="E14:E15" si="3">A5</f>
        <v>2021</v>
      </c>
      <c r="F14" s="320">
        <f t="shared" ref="F14:F15" si="4">IF(ISBLANK(G5),"",G5)</f>
        <v>14674</v>
      </c>
      <c r="G14" s="320">
        <f t="shared" ref="G14:G15" si="5">IF(ISBLANK(F5),"",F5)</f>
        <v>15243</v>
      </c>
      <c r="H14" s="389"/>
      <c r="I14" s="389"/>
      <c r="J14" s="48"/>
      <c r="K14" s="325" t="s">
        <v>536</v>
      </c>
      <c r="L14" s="328">
        <f>IF(ISBLANK(K4),"",K4)</f>
        <v>43428</v>
      </c>
      <c r="M14" s="328">
        <f>IF(ISBLANK(K5),"",K5)</f>
        <v>51206</v>
      </c>
      <c r="N14" s="328">
        <f>IF(ISBLANK(K6),"",K6)</f>
        <v>54819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8589</v>
      </c>
      <c r="C15" s="321">
        <f t="shared" si="2"/>
        <v>9164</v>
      </c>
      <c r="E15" s="324">
        <f t="shared" si="3"/>
        <v>2022</v>
      </c>
      <c r="F15" s="321">
        <f t="shared" si="4"/>
        <v>12139</v>
      </c>
      <c r="G15" s="321">
        <f t="shared" si="5"/>
        <v>11773</v>
      </c>
      <c r="H15" s="211"/>
      <c r="I15" s="211"/>
      <c r="J15" s="28"/>
      <c r="K15" s="326" t="s">
        <v>535</v>
      </c>
      <c r="L15" s="329">
        <f>IF(ISBLANK(N4),"",N4)</f>
        <v>38562</v>
      </c>
      <c r="M15" s="329">
        <f>IF(ISBLANK(N5),"",N5)</f>
        <v>47293</v>
      </c>
      <c r="N15" s="329">
        <f>IF(ISBLANK(N6),"",N6)</f>
        <v>51112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43428</v>
      </c>
      <c r="M19" s="328">
        <f>IF(ISBLANK(K5),"",K5)</f>
        <v>51206</v>
      </c>
      <c r="N19" s="328">
        <f>IF(ISBLANK(K6),"",K6)</f>
        <v>54819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38562</v>
      </c>
      <c r="M20" s="329">
        <f>IF(ISBLANK(N5),"",N5)</f>
        <v>47293</v>
      </c>
      <c r="N20" s="329">
        <f>IF(ISBLANK(N6),"",N6)</f>
        <v>51112</v>
      </c>
      <c r="O20" s="364"/>
    </row>
    <row r="21" spans="1:15" x14ac:dyDescent="0.25">
      <c r="A21" s="322">
        <f>A4</f>
        <v>2020</v>
      </c>
      <c r="B21" s="319">
        <f>IF(ISBLANK(D4),"",D4)</f>
        <v>8338</v>
      </c>
      <c r="C21" s="319">
        <f>IF(ISBLANK(C4),"",C4)</f>
        <v>8898</v>
      </c>
      <c r="E21" s="322">
        <f>A4</f>
        <v>2020</v>
      </c>
      <c r="F21" s="319">
        <f>IF(ISBLANK(G4),"",G4)</f>
        <v>12463</v>
      </c>
      <c r="G21" s="319">
        <f>IF(ISBLANK(F4),"",F4)</f>
        <v>13063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8590</v>
      </c>
      <c r="C22" s="320">
        <f t="shared" ref="C22:C23" si="8">IF(ISBLANK(C5),"",C5)</f>
        <v>9213</v>
      </c>
      <c r="E22" s="323">
        <f t="shared" ref="E22:E23" si="9">A5</f>
        <v>2021</v>
      </c>
      <c r="F22" s="320">
        <f t="shared" ref="F22:F23" si="10">IF(ISBLANK(G5),"",G5)</f>
        <v>14674</v>
      </c>
      <c r="G22" s="320">
        <f t="shared" ref="G22:G23" si="11">IF(ISBLANK(F5),"",F5)</f>
        <v>15243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8589</v>
      </c>
      <c r="C23" s="321">
        <f t="shared" si="8"/>
        <v>9164</v>
      </c>
      <c r="E23" s="324">
        <f t="shared" si="9"/>
        <v>2022</v>
      </c>
      <c r="F23" s="321">
        <f t="shared" si="10"/>
        <v>12139</v>
      </c>
      <c r="G23" s="321">
        <f t="shared" si="11"/>
        <v>11773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222</v>
      </c>
      <c r="C5" s="611"/>
      <c r="D5" s="611"/>
      <c r="E5" s="599">
        <v>1068</v>
      </c>
      <c r="F5" s="616"/>
      <c r="G5" s="945"/>
      <c r="H5" s="599">
        <v>5126</v>
      </c>
      <c r="I5" s="616">
        <v>1984</v>
      </c>
      <c r="J5" s="616">
        <v>3142</v>
      </c>
      <c r="K5" s="616"/>
      <c r="L5" s="945"/>
    </row>
    <row r="6" spans="1:12" x14ac:dyDescent="0.25">
      <c r="A6" s="286">
        <v>2021</v>
      </c>
      <c r="B6" s="601">
        <v>312</v>
      </c>
      <c r="C6" s="612"/>
      <c r="D6" s="612"/>
      <c r="E6" s="1034">
        <v>1120</v>
      </c>
      <c r="F6" s="1028"/>
      <c r="G6" s="980"/>
      <c r="H6" s="1034">
        <v>5828</v>
      </c>
      <c r="I6" s="1028">
        <v>2203</v>
      </c>
      <c r="J6" s="1028">
        <v>3625</v>
      </c>
      <c r="K6" s="1028"/>
      <c r="L6" s="980"/>
    </row>
    <row r="7" spans="1:12" x14ac:dyDescent="0.25">
      <c r="A7" s="218">
        <v>2022</v>
      </c>
      <c r="B7" s="601">
        <v>336</v>
      </c>
      <c r="C7" s="612"/>
      <c r="D7" s="612"/>
      <c r="E7" s="1034">
        <v>1116</v>
      </c>
      <c r="F7" s="1028"/>
      <c r="G7" s="980"/>
      <c r="H7" s="1034">
        <v>5417</v>
      </c>
      <c r="I7" s="1028">
        <v>1964</v>
      </c>
      <c r="J7" s="1028">
        <v>3453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1964</v>
      </c>
    </row>
    <row r="15" spans="1:12" ht="30" x14ac:dyDescent="0.25">
      <c r="A15" s="833" t="s">
        <v>1543</v>
      </c>
      <c r="B15" s="623">
        <f>IF(ISBLANK(J7),"",J7)</f>
        <v>3453</v>
      </c>
    </row>
    <row r="17" spans="1:2" x14ac:dyDescent="0.25">
      <c r="A17" s="625" t="s">
        <v>1540</v>
      </c>
      <c r="B17" s="621">
        <f>IF(ISBLANK(I7),"",I7)</f>
        <v>1964</v>
      </c>
    </row>
    <row r="18" spans="1:2" x14ac:dyDescent="0.25">
      <c r="A18" s="627" t="s">
        <v>1541</v>
      </c>
      <c r="B18" s="623">
        <f>IF(ISBLANK(J7),"",J7)</f>
        <v>3453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38.4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50.9</v>
      </c>
      <c r="C6" s="614">
        <v>35.700000000000003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</v>
      </c>
      <c r="C10" s="614">
        <v>33.6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38.4</v>
      </c>
      <c r="C14" s="73">
        <v>39.5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5750.6390000000001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7261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573998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2775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542114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62037.84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5750.2849999999999</v>
      </c>
      <c r="C5" s="611">
        <v>3077.2350000000001</v>
      </c>
      <c r="D5" s="751">
        <v>706900</v>
      </c>
      <c r="E5" s="751">
        <v>44</v>
      </c>
      <c r="G5" s="358">
        <v>2014</v>
      </c>
      <c r="H5" s="70">
        <v>61625.27</v>
      </c>
      <c r="I5" s="55">
        <v>46382.96</v>
      </c>
      <c r="J5" s="55">
        <v>15242.31</v>
      </c>
      <c r="K5" s="71">
        <v>19</v>
      </c>
    </row>
    <row r="6" spans="1:12" x14ac:dyDescent="0.25">
      <c r="A6" s="286">
        <v>2021</v>
      </c>
      <c r="B6" s="601">
        <v>5750.277</v>
      </c>
      <c r="C6" s="612">
        <v>3708.0149999999999</v>
      </c>
      <c r="D6" s="959">
        <v>704028</v>
      </c>
      <c r="E6" s="959">
        <v>44</v>
      </c>
      <c r="G6" s="480">
        <v>2017</v>
      </c>
      <c r="H6" s="212">
        <v>61987.21</v>
      </c>
      <c r="I6" s="58">
        <v>46531.95</v>
      </c>
      <c r="J6" s="58">
        <v>15455.26</v>
      </c>
      <c r="K6" s="214">
        <v>19</v>
      </c>
    </row>
    <row r="7" spans="1:12" x14ac:dyDescent="0.25">
      <c r="A7" s="218">
        <v>2022</v>
      </c>
      <c r="B7" s="601">
        <v>5750.6390000000001</v>
      </c>
      <c r="C7" s="612">
        <v>3708.377</v>
      </c>
      <c r="D7" s="959">
        <v>706329</v>
      </c>
      <c r="E7" s="959">
        <v>44</v>
      </c>
      <c r="G7" s="482">
        <v>2020</v>
      </c>
      <c r="H7" s="72">
        <v>62037.84</v>
      </c>
      <c r="I7" s="61">
        <v>46830.95</v>
      </c>
      <c r="J7" s="61">
        <v>15206.89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3708.377</v>
      </c>
      <c r="D14" s="631">
        <f>A5</f>
        <v>2020</v>
      </c>
      <c r="E14" s="625">
        <f>IF(ISBLANK(D5),"",D5)</f>
        <v>706900</v>
      </c>
      <c r="F14" s="211"/>
      <c r="G14" s="634" t="s">
        <v>925</v>
      </c>
      <c r="H14" s="621">
        <f>IF(ISBLANK(J7),"",J7)</f>
        <v>15206.89</v>
      </c>
      <c r="I14" s="211"/>
      <c r="J14" s="211"/>
    </row>
    <row r="15" spans="1:12" x14ac:dyDescent="0.25">
      <c r="A15" s="870" t="s">
        <v>16</v>
      </c>
      <c r="B15" s="630">
        <f>IF(ISBLANK(B7),"",B7)</f>
        <v>5750.6390000000001</v>
      </c>
      <c r="D15" s="632">
        <f t="shared" ref="D15:D16" si="0">A6</f>
        <v>2021</v>
      </c>
      <c r="E15" s="626">
        <f>IF(ISBLANK(D6),"",D6)</f>
        <v>704028</v>
      </c>
      <c r="F15" s="211"/>
      <c r="G15" s="635" t="s">
        <v>926</v>
      </c>
      <c r="H15" s="623">
        <f>IF(ISBLANK(I7),"",I7)</f>
        <v>46830.95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706329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3708.377</v>
      </c>
      <c r="F19" s="253"/>
      <c r="G19" s="634" t="s">
        <v>529</v>
      </c>
      <c r="H19" s="621">
        <f>IF(ISBLANK(J7),"",J7)</f>
        <v>15206.89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5750.6390000000001</v>
      </c>
      <c r="F20" s="253"/>
      <c r="G20" s="635" t="s">
        <v>528</v>
      </c>
      <c r="H20" s="623">
        <f>IF(ISBLANK(I7),"",I7)</f>
        <v>46830.95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4.5</v>
      </c>
      <c r="C5" s="1092">
        <v>573728</v>
      </c>
      <c r="D5" s="1093">
        <v>7122</v>
      </c>
      <c r="E5" s="1092">
        <v>540509</v>
      </c>
      <c r="F5" s="1093">
        <v>2684</v>
      </c>
    </row>
    <row r="6" spans="1:9" x14ac:dyDescent="0.25">
      <c r="A6" s="218">
        <v>2021</v>
      </c>
      <c r="B6" s="1092">
        <v>4.8</v>
      </c>
      <c r="C6" s="1092">
        <v>573901</v>
      </c>
      <c r="D6" s="1093">
        <v>7187</v>
      </c>
      <c r="E6" s="1092">
        <v>540903</v>
      </c>
      <c r="F6" s="1093">
        <v>2766</v>
      </c>
    </row>
    <row r="7" spans="1:9" x14ac:dyDescent="0.25">
      <c r="A7" s="219">
        <v>2022</v>
      </c>
      <c r="B7" s="73">
        <v>5.5</v>
      </c>
      <c r="C7" s="73">
        <v>573998</v>
      </c>
      <c r="D7" s="73">
        <v>7261</v>
      </c>
      <c r="E7" s="73">
        <v>542114</v>
      </c>
      <c r="F7" s="73">
        <v>2775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1179889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197394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982495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3180977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499125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2681852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330897</v>
      </c>
      <c r="C5" s="458">
        <v>101633</v>
      </c>
      <c r="D5" s="458">
        <v>229264</v>
      </c>
      <c r="E5" s="457">
        <v>928233</v>
      </c>
      <c r="F5" s="458">
        <v>330530</v>
      </c>
      <c r="G5" s="458">
        <v>597703</v>
      </c>
      <c r="H5" s="457">
        <v>3.3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607873</v>
      </c>
      <c r="C6" s="458">
        <v>147845</v>
      </c>
      <c r="D6" s="458">
        <v>460028</v>
      </c>
      <c r="E6" s="457">
        <v>1628288</v>
      </c>
      <c r="F6" s="458">
        <v>390294</v>
      </c>
      <c r="G6" s="458">
        <v>1237994</v>
      </c>
      <c r="H6" s="457">
        <v>2.6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1179889</v>
      </c>
      <c r="C7" s="612">
        <v>197394</v>
      </c>
      <c r="D7" s="612">
        <v>982495</v>
      </c>
      <c r="E7" s="601">
        <v>3180977</v>
      </c>
      <c r="F7" s="612">
        <v>499125</v>
      </c>
      <c r="G7" s="612">
        <v>2681852</v>
      </c>
      <c r="H7" s="947">
        <v>2.5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330897</v>
      </c>
      <c r="C14" s="674">
        <f t="shared" ref="C14:D14" si="0">IF(ISBLANK(C5),"",C5)</f>
        <v>101633</v>
      </c>
      <c r="D14" s="669">
        <f t="shared" si="0"/>
        <v>229264</v>
      </c>
      <c r="F14" s="884">
        <f>A5</f>
        <v>2020</v>
      </c>
      <c r="G14" s="674">
        <f>IF(ISBLANK(E5),"",E5)</f>
        <v>928233</v>
      </c>
      <c r="H14" s="674">
        <f t="shared" ref="H14:I16" si="1">IF(ISBLANK(F5),"",F5)</f>
        <v>330530</v>
      </c>
      <c r="I14" s="669">
        <f t="shared" si="1"/>
        <v>597703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607873</v>
      </c>
      <c r="C15" s="879">
        <f t="shared" si="3"/>
        <v>147845</v>
      </c>
      <c r="D15" s="886">
        <f t="shared" si="3"/>
        <v>460028</v>
      </c>
      <c r="F15" s="890">
        <f t="shared" ref="F15:F16" si="4">A6</f>
        <v>2021</v>
      </c>
      <c r="G15" s="853">
        <f t="shared" ref="G15:G16" si="5">IF(ISBLANK(E6),"",E6)</f>
        <v>1628288</v>
      </c>
      <c r="H15" s="853">
        <f t="shared" si="1"/>
        <v>390294</v>
      </c>
      <c r="I15" s="670">
        <f t="shared" si="1"/>
        <v>1237994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1179889</v>
      </c>
      <c r="C16" s="888">
        <f t="shared" si="3"/>
        <v>197394</v>
      </c>
      <c r="D16" s="889">
        <f t="shared" si="3"/>
        <v>982495</v>
      </c>
      <c r="F16" s="891">
        <f t="shared" si="4"/>
        <v>2022</v>
      </c>
      <c r="G16" s="676">
        <f t="shared" si="5"/>
        <v>3180977</v>
      </c>
      <c r="H16" s="676">
        <f t="shared" si="1"/>
        <v>499125</v>
      </c>
      <c r="I16" s="671">
        <f t="shared" si="1"/>
        <v>2681852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330897</v>
      </c>
      <c r="C22" s="674">
        <f t="shared" ref="C22:D22" si="8">IF(ISBLANK(C5),"",C5)</f>
        <v>101633</v>
      </c>
      <c r="D22" s="669">
        <f t="shared" si="8"/>
        <v>229264</v>
      </c>
      <c r="F22" s="884">
        <f>A5</f>
        <v>2020</v>
      </c>
      <c r="G22" s="674">
        <f>IF(ISBLANK(E5),"",E5)</f>
        <v>928233</v>
      </c>
      <c r="H22" s="674">
        <f t="shared" ref="H22:I24" si="9">IF(ISBLANK(F5),"",F5)</f>
        <v>330530</v>
      </c>
      <c r="I22" s="669">
        <f t="shared" si="9"/>
        <v>597703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607873</v>
      </c>
      <c r="C23" s="853">
        <f t="shared" si="11"/>
        <v>147845</v>
      </c>
      <c r="D23" s="670">
        <f t="shared" si="11"/>
        <v>460028</v>
      </c>
      <c r="F23" s="890">
        <f t="shared" ref="F23:F24" si="12">A6</f>
        <v>2021</v>
      </c>
      <c r="G23" s="853">
        <f t="shared" ref="G23:G24" si="13">IF(ISBLANK(E6),"",E6)</f>
        <v>1628288</v>
      </c>
      <c r="H23" s="853">
        <f t="shared" si="9"/>
        <v>390294</v>
      </c>
      <c r="I23" s="670">
        <f t="shared" si="9"/>
        <v>1237994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1179889</v>
      </c>
      <c r="C24" s="676">
        <f t="shared" si="11"/>
        <v>197394</v>
      </c>
      <c r="D24" s="671">
        <f t="shared" si="11"/>
        <v>982495</v>
      </c>
      <c r="F24" s="891">
        <f t="shared" si="12"/>
        <v>2022</v>
      </c>
      <c r="G24" s="676">
        <f t="shared" si="13"/>
        <v>3180977</v>
      </c>
      <c r="H24" s="676">
        <f t="shared" si="9"/>
        <v>499125</v>
      </c>
      <c r="I24" s="671">
        <f t="shared" si="9"/>
        <v>2681852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6031</v>
      </c>
      <c r="C3" s="71">
        <v>2438</v>
      </c>
      <c r="D3" s="71">
        <v>13.4</v>
      </c>
      <c r="F3" s="105" t="s">
        <v>537</v>
      </c>
      <c r="G3" s="97">
        <f>IF(ISBLANK(B3),"",B3)</f>
        <v>6031</v>
      </c>
      <c r="H3" s="97">
        <f>IF(ISBLANK(B4),"",B4)</f>
        <v>8171</v>
      </c>
      <c r="I3" s="97">
        <f>IF(ISBLANK(B5),"",B5)</f>
        <v>8644</v>
      </c>
      <c r="J3" s="365"/>
    </row>
    <row r="4" spans="1:12" x14ac:dyDescent="0.25">
      <c r="A4" s="286">
        <v>2021</v>
      </c>
      <c r="B4" s="214">
        <v>8171</v>
      </c>
      <c r="C4" s="214">
        <v>2554</v>
      </c>
      <c r="D4" s="214">
        <v>13.3</v>
      </c>
      <c r="F4" s="130" t="s">
        <v>538</v>
      </c>
      <c r="G4" s="98">
        <f>IF(ISBLANK(C3),"",C3)</f>
        <v>2438</v>
      </c>
      <c r="H4" s="98">
        <f>IF(ISBLANK(C4),"",C4)</f>
        <v>2554</v>
      </c>
      <c r="I4" s="98">
        <f>IF(ISBLANK(C5),"",C5)</f>
        <v>2529</v>
      </c>
      <c r="J4" s="365"/>
    </row>
    <row r="5" spans="1:12" x14ac:dyDescent="0.25">
      <c r="A5" s="218">
        <v>2022</v>
      </c>
      <c r="B5" s="168">
        <v>8644</v>
      </c>
      <c r="C5" s="168">
        <v>2529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6031</v>
      </c>
      <c r="H8" s="97">
        <f>IF(ISBLANK(B4),"",B4)</f>
        <v>8171</v>
      </c>
      <c r="I8" s="97">
        <f>IF(ISBLANK(B5),"",B5)</f>
        <v>8644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2438</v>
      </c>
      <c r="H9" s="98">
        <f>IF(ISBLANK(C4),"",C4)</f>
        <v>2554</v>
      </c>
      <c r="I9" s="98">
        <f>IF(ISBLANK(C5),"",C5)</f>
        <v>2529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13.3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41152</v>
      </c>
      <c r="C4" s="110">
        <v>44294</v>
      </c>
      <c r="E4" s="29" t="s">
        <v>540</v>
      </c>
      <c r="F4" s="163">
        <f>B4/($B$22+$C$22)*100</f>
        <v>2.4433296779177072</v>
      </c>
      <c r="G4" s="163">
        <f>C4/($B$22+$C$22)*100</f>
        <v>2.6298805587501684</v>
      </c>
      <c r="J4" s="29" t="s">
        <v>540</v>
      </c>
      <c r="K4" s="163">
        <f>G4</f>
        <v>2.6298805587501684</v>
      </c>
    </row>
    <row r="5" spans="1:11" x14ac:dyDescent="0.25">
      <c r="A5" s="202" t="s">
        <v>541</v>
      </c>
      <c r="B5" s="212">
        <v>41982</v>
      </c>
      <c r="C5" s="160">
        <v>44422</v>
      </c>
      <c r="E5" s="29" t="s">
        <v>541</v>
      </c>
      <c r="F5" s="163">
        <f t="shared" ref="F5:G21" si="0">B5/($B$22+$C$22)*100</f>
        <v>2.4926095095825525</v>
      </c>
      <c r="G5" s="163">
        <f t="shared" si="0"/>
        <v>2.6374803400189637</v>
      </c>
      <c r="J5" s="29" t="s">
        <v>541</v>
      </c>
      <c r="K5" s="163">
        <f t="shared" ref="K5:K21" si="1">G5</f>
        <v>2.6374803400189637</v>
      </c>
    </row>
    <row r="6" spans="1:11" x14ac:dyDescent="0.25">
      <c r="A6" s="202" t="s">
        <v>542</v>
      </c>
      <c r="B6" s="212">
        <v>40799</v>
      </c>
      <c r="C6" s="160">
        <v>42876</v>
      </c>
      <c r="E6" s="29" t="s">
        <v>542</v>
      </c>
      <c r="F6" s="163">
        <f t="shared" si="0"/>
        <v>2.4223709061373575</v>
      </c>
      <c r="G6" s="163">
        <f t="shared" si="0"/>
        <v>2.545689231881795</v>
      </c>
      <c r="J6" s="29" t="s">
        <v>542</v>
      </c>
      <c r="K6" s="163">
        <f t="shared" si="1"/>
        <v>2.545689231881795</v>
      </c>
    </row>
    <row r="7" spans="1:11" x14ac:dyDescent="0.25">
      <c r="A7" s="202" t="s">
        <v>543</v>
      </c>
      <c r="B7" s="212">
        <v>38946</v>
      </c>
      <c r="C7" s="160">
        <v>40637</v>
      </c>
      <c r="E7" s="29" t="s">
        <v>543</v>
      </c>
      <c r="F7" s="163">
        <f t="shared" si="0"/>
        <v>2.3123521976133121</v>
      </c>
      <c r="G7" s="163">
        <f t="shared" si="0"/>
        <v>2.4127524329690386</v>
      </c>
      <c r="J7" s="29" t="s">
        <v>543</v>
      </c>
      <c r="K7" s="163">
        <f t="shared" si="1"/>
        <v>2.4127524329690386</v>
      </c>
    </row>
    <row r="8" spans="1:11" x14ac:dyDescent="0.25">
      <c r="A8" s="202" t="s">
        <v>544</v>
      </c>
      <c r="B8" s="212">
        <v>42015</v>
      </c>
      <c r="C8" s="160">
        <v>41855</v>
      </c>
      <c r="E8" s="29" t="s">
        <v>544</v>
      </c>
      <c r="F8" s="163">
        <f t="shared" si="0"/>
        <v>2.4945688281909137</v>
      </c>
      <c r="G8" s="163">
        <f t="shared" si="0"/>
        <v>2.4850691016049193</v>
      </c>
      <c r="J8" s="29" t="s">
        <v>544</v>
      </c>
      <c r="K8" s="163">
        <f t="shared" si="1"/>
        <v>2.4850691016049193</v>
      </c>
    </row>
    <row r="9" spans="1:11" x14ac:dyDescent="0.25">
      <c r="A9" s="202" t="s">
        <v>545</v>
      </c>
      <c r="B9" s="212">
        <v>51413</v>
      </c>
      <c r="C9" s="160">
        <v>49389</v>
      </c>
      <c r="E9" s="29" t="s">
        <v>545</v>
      </c>
      <c r="F9" s="163">
        <f t="shared" si="0"/>
        <v>3.0525590185357476</v>
      </c>
      <c r="G9" s="163">
        <f t="shared" si="0"/>
        <v>2.932387477222921</v>
      </c>
      <c r="J9" s="29" t="s">
        <v>545</v>
      </c>
      <c r="K9" s="163">
        <f t="shared" si="1"/>
        <v>2.932387477222921</v>
      </c>
    </row>
    <row r="10" spans="1:11" x14ac:dyDescent="0.25">
      <c r="A10" s="202" t="s">
        <v>546</v>
      </c>
      <c r="B10" s="212">
        <v>58531</v>
      </c>
      <c r="C10" s="160">
        <v>54639</v>
      </c>
      <c r="E10" s="29" t="s">
        <v>546</v>
      </c>
      <c r="F10" s="163">
        <f t="shared" si="0"/>
        <v>3.4751781050301647</v>
      </c>
      <c r="G10" s="163">
        <f t="shared" si="0"/>
        <v>3.2440972558258556</v>
      </c>
      <c r="J10" s="29" t="s">
        <v>546</v>
      </c>
      <c r="K10" s="163">
        <f t="shared" si="1"/>
        <v>3.2440972558258556</v>
      </c>
    </row>
    <row r="11" spans="1:11" x14ac:dyDescent="0.25">
      <c r="A11" s="202" t="s">
        <v>547</v>
      </c>
      <c r="B11" s="212">
        <v>67560</v>
      </c>
      <c r="C11" s="160">
        <v>63036</v>
      </c>
      <c r="E11" s="29" t="s">
        <v>547</v>
      </c>
      <c r="F11" s="163">
        <f t="shared" si="0"/>
        <v>4.0112595509360496</v>
      </c>
      <c r="G11" s="163">
        <f t="shared" si="0"/>
        <v>3.7426547817170635</v>
      </c>
      <c r="J11" s="29" t="s">
        <v>547</v>
      </c>
      <c r="K11" s="163">
        <f t="shared" si="1"/>
        <v>3.7426547817170635</v>
      </c>
    </row>
    <row r="12" spans="1:11" x14ac:dyDescent="0.25">
      <c r="A12" s="202" t="s">
        <v>548</v>
      </c>
      <c r="B12" s="212">
        <v>69225</v>
      </c>
      <c r="C12" s="160">
        <v>65813</v>
      </c>
      <c r="E12" s="29" t="s">
        <v>548</v>
      </c>
      <c r="F12" s="163">
        <f t="shared" si="0"/>
        <v>4.1101160807215518</v>
      </c>
      <c r="G12" s="163">
        <f t="shared" si="0"/>
        <v>3.9075344112752255</v>
      </c>
      <c r="J12" s="29" t="s">
        <v>548</v>
      </c>
      <c r="K12" s="163">
        <f t="shared" si="1"/>
        <v>3.9075344112752255</v>
      </c>
    </row>
    <row r="13" spans="1:11" x14ac:dyDescent="0.25">
      <c r="A13" s="202" t="s">
        <v>549</v>
      </c>
      <c r="B13" s="212">
        <v>64941</v>
      </c>
      <c r="C13" s="160">
        <v>60715</v>
      </c>
      <c r="E13" s="29" t="s">
        <v>549</v>
      </c>
      <c r="F13" s="163">
        <f t="shared" si="0"/>
        <v>3.8557609013815575</v>
      </c>
      <c r="G13" s="163">
        <f t="shared" si="0"/>
        <v>3.6048493729289852</v>
      </c>
      <c r="J13" s="29" t="s">
        <v>549</v>
      </c>
      <c r="K13" s="163">
        <f t="shared" si="1"/>
        <v>3.6048493729289852</v>
      </c>
    </row>
    <row r="14" spans="1:11" x14ac:dyDescent="0.25">
      <c r="A14" s="202" t="s">
        <v>550</v>
      </c>
      <c r="B14" s="212">
        <v>57778</v>
      </c>
      <c r="C14" s="160">
        <v>53425</v>
      </c>
      <c r="E14" s="29" t="s">
        <v>550</v>
      </c>
      <c r="F14" s="163">
        <f t="shared" si="0"/>
        <v>3.4304700167848292</v>
      </c>
      <c r="G14" s="163">
        <f t="shared" si="0"/>
        <v>3.1720180803546252</v>
      </c>
      <c r="J14" s="29" t="s">
        <v>550</v>
      </c>
      <c r="K14" s="163">
        <f t="shared" si="1"/>
        <v>3.1720180803546252</v>
      </c>
    </row>
    <row r="15" spans="1:11" x14ac:dyDescent="0.25">
      <c r="A15" s="202" t="s">
        <v>551</v>
      </c>
      <c r="B15" s="212">
        <v>54958</v>
      </c>
      <c r="C15" s="160">
        <v>48463</v>
      </c>
      <c r="E15" s="29" t="s">
        <v>551</v>
      </c>
      <c r="F15" s="163">
        <f t="shared" si="0"/>
        <v>3.2630373357066818</v>
      </c>
      <c r="G15" s="163">
        <f t="shared" si="0"/>
        <v>2.8774078096064795</v>
      </c>
      <c r="J15" s="29" t="s">
        <v>551</v>
      </c>
      <c r="K15" s="163">
        <f t="shared" si="1"/>
        <v>2.8774078096064795</v>
      </c>
    </row>
    <row r="16" spans="1:11" x14ac:dyDescent="0.25">
      <c r="A16" s="202" t="s">
        <v>552</v>
      </c>
      <c r="B16" s="212">
        <v>57364</v>
      </c>
      <c r="C16" s="160">
        <v>47009</v>
      </c>
      <c r="E16" s="29" t="s">
        <v>552</v>
      </c>
      <c r="F16" s="163">
        <f t="shared" si="0"/>
        <v>3.4058894742435695</v>
      </c>
      <c r="G16" s="163">
        <f t="shared" si="0"/>
        <v>2.7910790442562576</v>
      </c>
      <c r="J16" s="29" t="s">
        <v>552</v>
      </c>
      <c r="K16" s="163">
        <f t="shared" si="1"/>
        <v>2.7910790442562576</v>
      </c>
    </row>
    <row r="17" spans="1:11" x14ac:dyDescent="0.25">
      <c r="A17" s="202" t="s">
        <v>553</v>
      </c>
      <c r="B17" s="212">
        <v>63802</v>
      </c>
      <c r="C17" s="160">
        <v>49282</v>
      </c>
      <c r="E17" s="29" t="s">
        <v>553</v>
      </c>
      <c r="F17" s="163">
        <f t="shared" si="0"/>
        <v>3.7881347227475111</v>
      </c>
      <c r="G17" s="163">
        <f t="shared" si="0"/>
        <v>2.9260345350685375</v>
      </c>
      <c r="J17" s="29" t="s">
        <v>553</v>
      </c>
      <c r="K17" s="163">
        <f t="shared" si="1"/>
        <v>2.9260345350685375</v>
      </c>
    </row>
    <row r="18" spans="1:11" x14ac:dyDescent="0.25">
      <c r="A18" s="202" t="s">
        <v>554</v>
      </c>
      <c r="B18" s="212">
        <v>59084</v>
      </c>
      <c r="C18" s="160">
        <v>41442</v>
      </c>
      <c r="E18" s="29" t="s">
        <v>554</v>
      </c>
      <c r="F18" s="163">
        <f t="shared" si="0"/>
        <v>3.508011535043007</v>
      </c>
      <c r="G18" s="163">
        <f t="shared" si="0"/>
        <v>2.4605479323548218</v>
      </c>
      <c r="J18" s="29" t="s">
        <v>554</v>
      </c>
      <c r="K18" s="163">
        <f t="shared" si="1"/>
        <v>2.4605479323548218</v>
      </c>
    </row>
    <row r="19" spans="1:11" x14ac:dyDescent="0.25">
      <c r="A19" s="202" t="s">
        <v>555</v>
      </c>
      <c r="B19" s="212">
        <v>32572</v>
      </c>
      <c r="C19" s="160">
        <v>21469</v>
      </c>
      <c r="E19" s="29" t="s">
        <v>555</v>
      </c>
      <c r="F19" s="163">
        <f t="shared" si="0"/>
        <v>1.9339068397437689</v>
      </c>
      <c r="G19" s="163">
        <f t="shared" si="0"/>
        <v>1.2746851879669339</v>
      </c>
      <c r="J19" s="29" t="s">
        <v>555</v>
      </c>
      <c r="K19" s="163">
        <f t="shared" si="1"/>
        <v>1.2746851879669339</v>
      </c>
    </row>
    <row r="20" spans="1:11" x14ac:dyDescent="0.25">
      <c r="A20" s="202" t="s">
        <v>556</v>
      </c>
      <c r="B20" s="212">
        <v>26234</v>
      </c>
      <c r="C20" s="160">
        <v>16133</v>
      </c>
      <c r="E20" s="29" t="s">
        <v>556</v>
      </c>
      <c r="F20" s="163">
        <f t="shared" si="0"/>
        <v>1.5575989203560734</v>
      </c>
      <c r="G20" s="163">
        <f t="shared" si="0"/>
        <v>0.95786930632402734</v>
      </c>
      <c r="J20" s="29" t="s">
        <v>556</v>
      </c>
      <c r="K20" s="163">
        <f t="shared" si="1"/>
        <v>0.95786930632402734</v>
      </c>
    </row>
    <row r="21" spans="1:11" x14ac:dyDescent="0.25">
      <c r="A21" s="203" t="s">
        <v>557</v>
      </c>
      <c r="B21" s="72">
        <v>20050</v>
      </c>
      <c r="C21" s="111">
        <v>10954</v>
      </c>
      <c r="E21" s="31" t="s">
        <v>557</v>
      </c>
      <c r="F21" s="163">
        <f t="shared" si="0"/>
        <v>1.1904344878073978</v>
      </c>
      <c r="G21" s="163">
        <f t="shared" si="0"/>
        <v>0.65037503139362773</v>
      </c>
      <c r="J21" s="31" t="s">
        <v>557</v>
      </c>
      <c r="K21" s="210">
        <f t="shared" si="1"/>
        <v>0.65037503139362773</v>
      </c>
    </row>
    <row r="22" spans="1:11" x14ac:dyDescent="0.25">
      <c r="A22" s="309" t="s">
        <v>16</v>
      </c>
      <c r="B22" s="121">
        <f>SUM(B4:B21)</f>
        <v>888406</v>
      </c>
      <c r="C22" s="124">
        <f>SUM(C4:C21)</f>
        <v>795853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130908</v>
      </c>
      <c r="C3" s="110">
        <v>18065</v>
      </c>
      <c r="E3" s="297" t="s">
        <v>709</v>
      </c>
      <c r="F3" s="71">
        <v>54.1</v>
      </c>
      <c r="G3" s="71">
        <v>55.2</v>
      </c>
      <c r="K3" s="122" t="s">
        <v>16</v>
      </c>
      <c r="L3" s="71">
        <v>2.73</v>
      </c>
      <c r="M3" s="71">
        <v>2.4</v>
      </c>
    </row>
    <row r="4" spans="1:16" x14ac:dyDescent="0.25">
      <c r="A4" s="202" t="s">
        <v>704</v>
      </c>
      <c r="B4" s="212">
        <v>132429</v>
      </c>
      <c r="C4" s="160">
        <v>23577</v>
      </c>
      <c r="E4" s="298" t="s">
        <v>710</v>
      </c>
      <c r="F4" s="214">
        <v>38.85</v>
      </c>
      <c r="G4" s="214">
        <v>36.590000000000003</v>
      </c>
      <c r="K4" s="215" t="s">
        <v>212</v>
      </c>
      <c r="L4" s="214">
        <v>2.64</v>
      </c>
      <c r="M4" s="214">
        <v>2.34</v>
      </c>
      <c r="N4" s="211"/>
    </row>
    <row r="5" spans="1:16" x14ac:dyDescent="0.25">
      <c r="A5" s="202" t="s">
        <v>705</v>
      </c>
      <c r="B5" s="212">
        <v>105709</v>
      </c>
      <c r="C5" s="160">
        <v>18264</v>
      </c>
      <c r="E5" s="298" t="s">
        <v>711</v>
      </c>
      <c r="F5" s="214">
        <v>5.98</v>
      </c>
      <c r="G5" s="214">
        <v>6.9</v>
      </c>
      <c r="K5" s="123" t="s">
        <v>213</v>
      </c>
      <c r="L5" s="73">
        <v>3.16</v>
      </c>
      <c r="M5" s="73">
        <v>2.76</v>
      </c>
      <c r="N5" s="211"/>
    </row>
    <row r="6" spans="1:16" x14ac:dyDescent="0.25">
      <c r="A6" s="202" t="s">
        <v>706</v>
      </c>
      <c r="B6" s="212">
        <v>90723</v>
      </c>
      <c r="C6" s="160">
        <v>19618</v>
      </c>
      <c r="E6" s="298" t="s">
        <v>712</v>
      </c>
      <c r="F6" s="214">
        <v>0.81</v>
      </c>
      <c r="G6" s="214">
        <v>1.01</v>
      </c>
      <c r="K6" s="226"/>
      <c r="L6" s="164"/>
      <c r="M6" s="211"/>
    </row>
    <row r="7" spans="1:16" x14ac:dyDescent="0.25">
      <c r="A7" s="202" t="s">
        <v>707</v>
      </c>
      <c r="B7" s="212">
        <v>30209</v>
      </c>
      <c r="C7" s="160">
        <v>10056</v>
      </c>
      <c r="E7" s="299" t="s">
        <v>713</v>
      </c>
      <c r="F7" s="73">
        <v>0.27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17098</v>
      </c>
      <c r="C8" s="111">
        <v>9777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18.181909679237499</v>
      </c>
      <c r="C13" s="301">
        <f>B3/SUM(B3:B8)*100</f>
        <v>25.816248451908592</v>
      </c>
      <c r="E13" s="217" t="s">
        <v>836</v>
      </c>
      <c r="F13" s="289">
        <f>IF(ISBLANK(F3),"",F3)</f>
        <v>54.1</v>
      </c>
      <c r="G13" s="289">
        <f>IF(ISBLANK(G3),"",G3)</f>
        <v>55.2</v>
      </c>
    </row>
    <row r="14" spans="1:16" x14ac:dyDescent="0.25">
      <c r="A14" s="220" t="s">
        <v>825</v>
      </c>
      <c r="B14" s="305">
        <f>C4/SUM(C3:C8)*100</f>
        <v>23.729581207162052</v>
      </c>
      <c r="C14" s="302">
        <f>B4/SUM(B3:B8)*100</f>
        <v>26.116203488234508</v>
      </c>
      <c r="E14" s="286" t="s">
        <v>837</v>
      </c>
      <c r="F14" s="290">
        <f t="shared" ref="F14:G17" si="0">IF(ISBLANK(F4),"",F4)</f>
        <v>38.85</v>
      </c>
      <c r="G14" s="290">
        <f t="shared" si="0"/>
        <v>36.590000000000003</v>
      </c>
    </row>
    <row r="15" spans="1:16" x14ac:dyDescent="0.25">
      <c r="A15" s="220" t="s">
        <v>826</v>
      </c>
      <c r="B15" s="305">
        <f>C5/SUM(C3:C8)*100</f>
        <v>18.382197530118663</v>
      </c>
      <c r="C15" s="302">
        <f>B5/SUM(B3:B8)*100</f>
        <v>20.846776420102707</v>
      </c>
      <c r="E15" s="286" t="s">
        <v>838</v>
      </c>
      <c r="F15" s="290">
        <f t="shared" si="0"/>
        <v>5.98</v>
      </c>
      <c r="G15" s="290">
        <f t="shared" si="0"/>
        <v>6.9</v>
      </c>
    </row>
    <row r="16" spans="1:16" x14ac:dyDescent="0.25">
      <c r="A16" s="220" t="s">
        <v>827</v>
      </c>
      <c r="B16" s="305">
        <f>C6/SUM(C3:C8)*100</f>
        <v>19.744960093400564</v>
      </c>
      <c r="C16" s="302">
        <f>B6/SUM(B3:B8)*100</f>
        <v>17.891400894540464</v>
      </c>
      <c r="E16" s="286" t="s">
        <v>839</v>
      </c>
      <c r="F16" s="290">
        <f t="shared" si="0"/>
        <v>0.81</v>
      </c>
      <c r="G16" s="290">
        <f t="shared" si="0"/>
        <v>1.01</v>
      </c>
    </row>
    <row r="17" spans="1:18" x14ac:dyDescent="0.25">
      <c r="A17" s="220" t="s">
        <v>828</v>
      </c>
      <c r="B17" s="305">
        <f>C7/SUM(C3:C8)*100</f>
        <v>10.121078534979922</v>
      </c>
      <c r="C17" s="302">
        <f>B7/SUM(B3:B8)*100</f>
        <v>5.9574896070805954</v>
      </c>
      <c r="E17" s="219" t="s">
        <v>840</v>
      </c>
      <c r="F17" s="291">
        <f t="shared" si="0"/>
        <v>0.27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9.8402729551013</v>
      </c>
      <c r="C18" s="303">
        <f>B8/SUM(B3:B8)*100</f>
        <v>3.3718811381331397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18.181909679237499</v>
      </c>
      <c r="C22" s="301">
        <f>C13</f>
        <v>25.816248451908592</v>
      </c>
    </row>
    <row r="23" spans="1:18" x14ac:dyDescent="0.25">
      <c r="A23" s="220" t="s">
        <v>831</v>
      </c>
      <c r="B23" s="305">
        <f t="shared" ref="B23:C27" si="1">B14</f>
        <v>23.729581207162052</v>
      </c>
      <c r="C23" s="302">
        <f t="shared" si="1"/>
        <v>26.116203488234508</v>
      </c>
    </row>
    <row r="24" spans="1:18" x14ac:dyDescent="0.25">
      <c r="A24" s="307" t="s">
        <v>832</v>
      </c>
      <c r="B24" s="305">
        <f t="shared" si="1"/>
        <v>18.382197530118663</v>
      </c>
      <c r="C24" s="302">
        <f t="shared" si="1"/>
        <v>20.846776420102707</v>
      </c>
    </row>
    <row r="25" spans="1:18" x14ac:dyDescent="0.25">
      <c r="A25" s="220" t="s">
        <v>833</v>
      </c>
      <c r="B25" s="305">
        <f t="shared" si="1"/>
        <v>19.744960093400564</v>
      </c>
      <c r="C25" s="302">
        <f t="shared" si="1"/>
        <v>17.891400894540464</v>
      </c>
    </row>
    <row r="26" spans="1:18" x14ac:dyDescent="0.25">
      <c r="A26" s="220" t="s">
        <v>834</v>
      </c>
      <c r="B26" s="305">
        <f t="shared" si="1"/>
        <v>10.121078534979922</v>
      </c>
      <c r="C26" s="302">
        <f t="shared" si="1"/>
        <v>5.9574896070805954</v>
      </c>
    </row>
    <row r="27" spans="1:18" x14ac:dyDescent="0.25">
      <c r="A27" s="308" t="s">
        <v>835</v>
      </c>
      <c r="B27" s="306">
        <f t="shared" si="1"/>
        <v>9.8402729551013</v>
      </c>
      <c r="C27" s="303">
        <f t="shared" si="1"/>
        <v>3.3718811381331397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205113</v>
      </c>
      <c r="C34" s="110">
        <v>27139</v>
      </c>
      <c r="E34" s="297" t="s">
        <v>709</v>
      </c>
      <c r="F34" s="71">
        <v>55.2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155325</v>
      </c>
      <c r="C35" s="160">
        <v>28833</v>
      </c>
      <c r="E35" s="298" t="s">
        <v>710</v>
      </c>
      <c r="F35" s="214">
        <v>36.590000000000003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106525</v>
      </c>
      <c r="C36" s="160">
        <v>19092</v>
      </c>
      <c r="E36" s="298" t="s">
        <v>711</v>
      </c>
      <c r="F36" s="214">
        <v>6.9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84620</v>
      </c>
      <c r="C37" s="160">
        <v>17207</v>
      </c>
      <c r="E37" s="298" t="s">
        <v>712</v>
      </c>
      <c r="F37" s="214">
        <v>1.01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24992</v>
      </c>
      <c r="C38" s="160">
        <v>8241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11209</v>
      </c>
      <c r="C39" s="111">
        <v>6522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25.355494515761347</v>
      </c>
      <c r="C44" s="301">
        <f>B34/SUM(B34:B39)*100</f>
        <v>34.895982197541954</v>
      </c>
      <c r="E44" s="217" t="s">
        <v>836</v>
      </c>
      <c r="F44" s="289">
        <f>IF(ISBLANK(F34),"",F34)</f>
        <v>55.2</v>
      </c>
    </row>
    <row r="45" spans="1:16" x14ac:dyDescent="0.25">
      <c r="A45" s="220" t="s">
        <v>825</v>
      </c>
      <c r="B45" s="305">
        <f>C35/SUM(C34:C39)*100</f>
        <v>26.938169179886767</v>
      </c>
      <c r="C45" s="302">
        <f>B35/SUM(B34:B39)*100</f>
        <v>26.425523661753296</v>
      </c>
      <c r="E45" s="286" t="s">
        <v>837</v>
      </c>
      <c r="F45" s="290">
        <f t="shared" ref="F45:F48" si="2">IF(ISBLANK(F35),"",F35)</f>
        <v>36.590000000000003</v>
      </c>
    </row>
    <row r="46" spans="1:16" x14ac:dyDescent="0.25">
      <c r="A46" s="220" t="s">
        <v>826</v>
      </c>
      <c r="B46" s="305">
        <f>C36/SUM(C34:C39)*100</f>
        <v>17.837322719883403</v>
      </c>
      <c r="C46" s="302">
        <f>B36/SUM(B34:B39)*100</f>
        <v>18.123154083813102</v>
      </c>
      <c r="E46" s="286" t="s">
        <v>838</v>
      </c>
      <c r="F46" s="290">
        <f t="shared" si="2"/>
        <v>6.9</v>
      </c>
    </row>
    <row r="47" spans="1:16" x14ac:dyDescent="0.25">
      <c r="A47" s="220" t="s">
        <v>827</v>
      </c>
      <c r="B47" s="305">
        <f>C37/SUM(C34:C39)*100</f>
        <v>16.076200085953996</v>
      </c>
      <c r="C47" s="302">
        <f>B37/SUM(B34:B39)*100</f>
        <v>14.396444952567611</v>
      </c>
      <c r="E47" s="286" t="s">
        <v>839</v>
      </c>
      <c r="F47" s="290">
        <f t="shared" si="2"/>
        <v>1.01</v>
      </c>
    </row>
    <row r="48" spans="1:16" x14ac:dyDescent="0.25">
      <c r="A48" s="220" t="s">
        <v>828</v>
      </c>
      <c r="B48" s="305">
        <f>C38/SUM(C34:C39)*100</f>
        <v>7.69942261337519</v>
      </c>
      <c r="C48" s="302">
        <f>B38/SUM(B34:B39)*100</f>
        <v>4.251902059259864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6.0933908851393017</v>
      </c>
      <c r="C49" s="303">
        <f>B39/SUM(B34:B39)*100</f>
        <v>1.9069930450641732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25.355494515761347</v>
      </c>
      <c r="C53" s="301">
        <f>C44</f>
        <v>34.895982197541954</v>
      </c>
    </row>
    <row r="54" spans="1:3" x14ac:dyDescent="0.25">
      <c r="A54" s="220" t="s">
        <v>831</v>
      </c>
      <c r="B54" s="305">
        <f t="shared" ref="B54:C54" si="3">B45</f>
        <v>26.938169179886767</v>
      </c>
      <c r="C54" s="302">
        <f t="shared" si="3"/>
        <v>26.425523661753296</v>
      </c>
    </row>
    <row r="55" spans="1:3" x14ac:dyDescent="0.25">
      <c r="A55" s="307" t="s">
        <v>832</v>
      </c>
      <c r="B55" s="305">
        <f t="shared" ref="B55:C55" si="4">B46</f>
        <v>17.837322719883403</v>
      </c>
      <c r="C55" s="302">
        <f t="shared" si="4"/>
        <v>18.123154083813102</v>
      </c>
    </row>
    <row r="56" spans="1:3" x14ac:dyDescent="0.25">
      <c r="A56" s="220" t="s">
        <v>833</v>
      </c>
      <c r="B56" s="305">
        <f t="shared" ref="B56:C56" si="5">B47</f>
        <v>16.076200085953996</v>
      </c>
      <c r="C56" s="302">
        <f t="shared" si="5"/>
        <v>14.396444952567611</v>
      </c>
    </row>
    <row r="57" spans="1:3" x14ac:dyDescent="0.25">
      <c r="A57" s="220" t="s">
        <v>834</v>
      </c>
      <c r="B57" s="305">
        <f t="shared" ref="B57:C57" si="6">B48</f>
        <v>7.69942261337519</v>
      </c>
      <c r="C57" s="302">
        <f t="shared" si="6"/>
        <v>4.251902059259864</v>
      </c>
    </row>
    <row r="58" spans="1:3" x14ac:dyDescent="0.25">
      <c r="A58" s="308" t="s">
        <v>835</v>
      </c>
      <c r="B58" s="306">
        <f t="shared" ref="B58:C58" si="7">B49</f>
        <v>6.0933908851393017</v>
      </c>
      <c r="C58" s="303">
        <f t="shared" si="7"/>
        <v>1.9069930450641732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2024-04-25T06:14:10Z</dcterms:modified>
</cp:coreProperties>
</file>